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2.xml" ContentType="application/vnd.openxmlformats-officedocument.spreadsheetml.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6.xml" ContentType="application/vnd.openxmlformats-officedocument.drawing+xml"/>
  <Override PartName="/xl/slicers/slicer2.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0.xml" ContentType="application/vnd.openxmlformats-officedocument.drawing+xml"/>
  <Override PartName="/xl/slicers/slicer3.xml" ContentType="application/vnd.ms-excel.slicer+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66925"/>
  <mc:AlternateContent xmlns:mc="http://schemas.openxmlformats.org/markup-compatibility/2006">
    <mc:Choice Requires="x15">
      <x15ac:absPath xmlns:x15ac="http://schemas.microsoft.com/office/spreadsheetml/2010/11/ac" url="C:\Users\C\.1 Website Design -- Mine\.1  Website -- PERSONAL\Website -- PERSONAL\Files-WebDownload\"/>
    </mc:Choice>
  </mc:AlternateContent>
  <xr:revisionPtr revIDLastSave="0" documentId="13_ncr:1_{6C384E9B-B2B7-4281-B248-028B3DEE6C49}" xr6:coauthVersionLast="47" xr6:coauthVersionMax="47" xr10:uidLastSave="{00000000-0000-0000-0000-000000000000}"/>
  <workbookProtection workbookAlgorithmName="SHA-512" workbookHashValue="hfJPBDDsgXiRG8PKouWhGqsPwCOaUk6dCTH1g6w0wTGsxoEjKoQKZ8zXXhD+ymtS+ft/P5peHSanr7wXhLo62g==" workbookSaltValue="jYY7gQ9DWxpl0VTdpg0cdg==" workbookSpinCount="100000" lockStructure="1"/>
  <bookViews>
    <workbookView xWindow="2190" yWindow="-120" windowWidth="18420" windowHeight="11760" tabRatio="755" firstSheet="16" activeTab="16" xr2:uid="{A76B84C4-951B-4F45-BBBB-0377AFCDBDC2}"/>
  </bookViews>
  <sheets>
    <sheet name="Employees and Wages" sheetId="2" state="hidden" r:id="rId1"/>
    <sheet name="Non-Inv Asset Purchases" sheetId="3" state="hidden" r:id="rId2"/>
    <sheet name="Indirect and Operating Expenses" sheetId="4" state="hidden" r:id="rId3"/>
    <sheet name="Inventory List" sheetId="5" state="hidden" r:id="rId4"/>
    <sheet name="Current Inventory (End of Q1)" sheetId="16" state="hidden" r:id="rId5"/>
    <sheet name="InvbyCategoriesPT" sheetId="19" state="hidden" r:id="rId6"/>
    <sheet name="Q1EndInv PT" sheetId="17" state="hidden" r:id="rId7"/>
    <sheet name="Inventory Purchases" sheetId="6" state="hidden" r:id="rId8"/>
    <sheet name="Inv Purch by Mth" sheetId="7" state="hidden" r:id="rId9"/>
    <sheet name="Sheet15" sheetId="15" state="hidden" r:id="rId10"/>
    <sheet name="Sales" sheetId="8" state="hidden" r:id="rId11"/>
    <sheet name="Total Sales by Mth" sheetId="9" state="hidden" r:id="rId12"/>
    <sheet name="Sales KPIs" sheetId="18" state="hidden" r:id="rId13"/>
    <sheet name="Profit Budget Table" sheetId="10" state="hidden" r:id="rId14"/>
    <sheet name="Sheet12" sheetId="12" state="hidden" r:id="rId15"/>
    <sheet name="Profit Actuals Table" sheetId="11" state="hidden" r:id="rId16"/>
    <sheet name="INTRODUCTION" sheetId="20" r:id="rId17"/>
    <sheet name="BUDGET PERFORMANCE" sheetId="13" state="hidden" r:id="rId18"/>
    <sheet name="2021 Q1 SALES RECAP" sheetId="14" r:id="rId19"/>
    <sheet name="2021 Q1 ENDING INVENTORY REVIEW" sheetId="1" r:id="rId20"/>
  </sheets>
  <externalReferences>
    <externalReference r:id="rId21"/>
  </externalReferences>
  <definedNames>
    <definedName name="InvPurchQtysTotal" comment="Total Purchase Qty from pivot table">'[1]Inv Purch Qty by UPC'!$B$166</definedName>
    <definedName name="InvPurchTable">'Inventory Purchases'!$A$7:$F$390</definedName>
    <definedName name="ItemUPC">'Inventory List'!$A$8:$A$163</definedName>
    <definedName name="Q1EndInv">'Current Inventory (End of Q1)'!$A$10:$I$165</definedName>
    <definedName name="Q1EndInvChart">"Chart 94"</definedName>
    <definedName name="Q1EndInvPT">'Q1EndInv PT'!$A$9:$B$1095</definedName>
    <definedName name="SalesQtyTotal" comment="Total of Units Sold">'[1]Sale Qtys by UPC'!$B$164</definedName>
    <definedName name="SalesTable">Sales!$A$10:$I$238</definedName>
    <definedName name="Slicer_Category">#N/A</definedName>
    <definedName name="Slicer_Category1">#N/A</definedName>
    <definedName name="Slicer_Group">#N/A</definedName>
    <definedName name="Slicer_Group1">#N/A</definedName>
    <definedName name="Slicer_Item">#N/A</definedName>
    <definedName name="Slicer_Item1">#N/A</definedName>
    <definedName name="Slicer_Months">#N/A</definedName>
  </definedNames>
  <calcPr calcId="191029"/>
  <pivotCaches>
    <pivotCache cacheId="3" r:id="rId22"/>
    <pivotCache cacheId="4" r:id="rId23"/>
    <pivotCache cacheId="5" r:id="rId24"/>
  </pivotCaches>
  <extLst>
    <ext xmlns:x14="http://schemas.microsoft.com/office/spreadsheetml/2009/9/main" uri="{BBE1A952-AA13-448e-AADC-164F8A28A991}">
      <x14:slicerCaches>
        <x14:slicerCache r:id="rId25"/>
        <x14:slicerCache r:id="rId26"/>
        <x14:slicerCache r:id="rId27"/>
        <x14:slicerCache r:id="rId28"/>
        <x14:slicerCache r:id="rId29"/>
        <x14:slicerCache r:id="rId30"/>
        <x14:slicerCache r:id="rId3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ventory List_cfbc3a41-a24f-4876-9152-40c6444387fd" name="Inventory List" connection="Query - Inventory List"/>
          <x15:modelTable id="SalesTable_c45ca555-4d67-4efb-b6e7-a76a28035c42" name="SalesTable" connection="Query - SalesTable"/>
          <x15:modelTable id="InvPurchTable_8932005c-5717-431a-85f3-ecb89e369195" name="InvPurchTable" connection="Query - InvPurchTable"/>
        </x15:modelTables>
        <x15:modelRelationships>
          <x15:modelRelationship fromTable="SalesTable" fromColumn="UPC" toTable="Inventory List" toColumn="UPC"/>
          <x15:modelRelationship fromTable="InvPurchTable" fromColumn="UPC" toTable="Inventory List" toColumn="UPC"/>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14" l="1"/>
  <c r="G35" i="14"/>
  <c r="G34" i="14"/>
  <c r="AA21" i="18"/>
  <c r="AA20" i="18"/>
  <c r="AA19" i="18"/>
  <c r="AA7" i="18"/>
  <c r="AH7" i="18"/>
  <c r="AH6" i="18"/>
  <c r="AH5" i="18"/>
  <c r="R11" i="18"/>
  <c r="N12" i="18"/>
  <c r="R12" i="18"/>
  <c r="R13" i="18"/>
  <c r="N14" i="18"/>
  <c r="N15" i="18"/>
  <c r="AA11" i="18"/>
  <c r="AA12" i="18"/>
  <c r="G37" i="14" l="1"/>
  <c r="AH8" i="18"/>
  <c r="AM5" i="18"/>
  <c r="AM6" i="18"/>
  <c r="AM7" i="18"/>
  <c r="G159" i="16" l="1"/>
  <c r="F159" i="16"/>
  <c r="E159" i="16"/>
  <c r="D159" i="16"/>
  <c r="C159" i="16"/>
  <c r="B159" i="16"/>
  <c r="G149" i="16"/>
  <c r="F149" i="16"/>
  <c r="E149" i="16"/>
  <c r="D149" i="16"/>
  <c r="C149" i="16"/>
  <c r="B149" i="16"/>
  <c r="G139" i="16"/>
  <c r="F139" i="16"/>
  <c r="E139" i="16"/>
  <c r="D139" i="16"/>
  <c r="C139" i="16"/>
  <c r="B139" i="16"/>
  <c r="G129" i="16"/>
  <c r="F129" i="16"/>
  <c r="E129" i="16"/>
  <c r="D129" i="16"/>
  <c r="C129" i="16"/>
  <c r="B129" i="16"/>
  <c r="G119" i="16"/>
  <c r="F119" i="16"/>
  <c r="E119" i="16"/>
  <c r="D119" i="16"/>
  <c r="C119" i="16"/>
  <c r="B119" i="16"/>
  <c r="G109" i="16"/>
  <c r="F109" i="16"/>
  <c r="E109" i="16"/>
  <c r="D109" i="16"/>
  <c r="C109" i="16"/>
  <c r="B109" i="16"/>
  <c r="G99" i="16"/>
  <c r="F99" i="16"/>
  <c r="E99" i="16"/>
  <c r="D99" i="16"/>
  <c r="C99" i="16"/>
  <c r="B99" i="16"/>
  <c r="G98" i="16"/>
  <c r="F98" i="16"/>
  <c r="E98" i="16"/>
  <c r="D98" i="16"/>
  <c r="C98" i="16"/>
  <c r="B98" i="16"/>
  <c r="G97" i="16"/>
  <c r="F97" i="16"/>
  <c r="E97" i="16"/>
  <c r="D97" i="16"/>
  <c r="C97" i="16"/>
  <c r="B97" i="16"/>
  <c r="G96" i="16"/>
  <c r="F96" i="16"/>
  <c r="E96" i="16"/>
  <c r="D96" i="16"/>
  <c r="C96" i="16"/>
  <c r="B96" i="16"/>
  <c r="G95" i="16"/>
  <c r="F95" i="16"/>
  <c r="E95" i="16"/>
  <c r="D95" i="16"/>
  <c r="C95" i="16"/>
  <c r="B95" i="16"/>
  <c r="G94" i="16"/>
  <c r="F94" i="16"/>
  <c r="E94" i="16"/>
  <c r="D94" i="16"/>
  <c r="C94" i="16"/>
  <c r="B94" i="16"/>
  <c r="G93" i="16"/>
  <c r="F93" i="16"/>
  <c r="E93" i="16"/>
  <c r="D93" i="16"/>
  <c r="C93" i="16"/>
  <c r="B93" i="16"/>
  <c r="G92" i="16"/>
  <c r="F92" i="16"/>
  <c r="E92" i="16"/>
  <c r="D92" i="16"/>
  <c r="C92" i="16"/>
  <c r="B92" i="16"/>
  <c r="G91" i="16"/>
  <c r="F91" i="16"/>
  <c r="E91" i="16"/>
  <c r="D91" i="16"/>
  <c r="C91" i="16"/>
  <c r="B91" i="16"/>
  <c r="G90" i="16"/>
  <c r="F90" i="16"/>
  <c r="E90" i="16"/>
  <c r="D90" i="16"/>
  <c r="C90" i="16"/>
  <c r="B90" i="16"/>
  <c r="G89" i="16"/>
  <c r="F89" i="16"/>
  <c r="E89" i="16"/>
  <c r="D89" i="16"/>
  <c r="C89" i="16"/>
  <c r="B89" i="16"/>
  <c r="G79" i="16"/>
  <c r="F79" i="16"/>
  <c r="E79" i="16"/>
  <c r="D79" i="16"/>
  <c r="C79" i="16"/>
  <c r="B79" i="16"/>
  <c r="G69" i="16"/>
  <c r="F69" i="16"/>
  <c r="E69" i="16"/>
  <c r="D69" i="16"/>
  <c r="C69" i="16"/>
  <c r="B69" i="16"/>
  <c r="G59" i="16"/>
  <c r="F59" i="16"/>
  <c r="E59" i="16"/>
  <c r="D59" i="16"/>
  <c r="C59" i="16"/>
  <c r="B59" i="16"/>
  <c r="G49" i="16"/>
  <c r="F49" i="16"/>
  <c r="E49" i="16"/>
  <c r="D49" i="16"/>
  <c r="C49" i="16"/>
  <c r="B49" i="16"/>
  <c r="G39" i="16"/>
  <c r="F39" i="16"/>
  <c r="E39" i="16"/>
  <c r="D39" i="16"/>
  <c r="C39" i="16"/>
  <c r="B39" i="16"/>
  <c r="G29" i="16"/>
  <c r="F29" i="16"/>
  <c r="E29" i="16"/>
  <c r="D29" i="16"/>
  <c r="C29" i="16"/>
  <c r="B29" i="16"/>
  <c r="G19" i="16"/>
  <c r="F19" i="16"/>
  <c r="E19" i="16"/>
  <c r="D19" i="16"/>
  <c r="C19" i="16"/>
  <c r="B19" i="16"/>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G165" i="16"/>
  <c r="F165" i="16"/>
  <c r="E165" i="16"/>
  <c r="D165" i="16"/>
  <c r="C165" i="16"/>
  <c r="B165" i="16"/>
  <c r="G164" i="16"/>
  <c r="F164" i="16"/>
  <c r="E164" i="16"/>
  <c r="D164" i="16"/>
  <c r="C164" i="16"/>
  <c r="B164" i="16"/>
  <c r="G163" i="16"/>
  <c r="F163" i="16"/>
  <c r="E163" i="16"/>
  <c r="D163" i="16"/>
  <c r="C163" i="16"/>
  <c r="B163" i="16"/>
  <c r="G162" i="16"/>
  <c r="F162" i="16"/>
  <c r="E162" i="16"/>
  <c r="D162" i="16"/>
  <c r="C162" i="16"/>
  <c r="B162" i="16"/>
  <c r="G161" i="16"/>
  <c r="F161" i="16"/>
  <c r="E161" i="16"/>
  <c r="D161" i="16"/>
  <c r="C161" i="16"/>
  <c r="B161" i="16"/>
  <c r="G160" i="16"/>
  <c r="F160" i="16"/>
  <c r="E160" i="16"/>
  <c r="D160" i="16"/>
  <c r="C160" i="16"/>
  <c r="B160" i="16"/>
  <c r="G158" i="16"/>
  <c r="F158" i="16"/>
  <c r="E158" i="16"/>
  <c r="D158" i="16"/>
  <c r="C158" i="16"/>
  <c r="B158" i="16"/>
  <c r="G157" i="16"/>
  <c r="F157" i="16"/>
  <c r="E157" i="16"/>
  <c r="D157" i="16"/>
  <c r="C157" i="16"/>
  <c r="B157" i="16"/>
  <c r="G156" i="16"/>
  <c r="F156" i="16"/>
  <c r="E156" i="16"/>
  <c r="D156" i="16"/>
  <c r="C156" i="16"/>
  <c r="B156" i="16"/>
  <c r="G155" i="16"/>
  <c r="F155" i="16"/>
  <c r="E155" i="16"/>
  <c r="D155" i="16"/>
  <c r="C155" i="16"/>
  <c r="B155" i="16"/>
  <c r="G154" i="16"/>
  <c r="F154" i="16"/>
  <c r="E154" i="16"/>
  <c r="D154" i="16"/>
  <c r="C154" i="16"/>
  <c r="B154" i="16"/>
  <c r="G153" i="16"/>
  <c r="F153" i="16"/>
  <c r="E153" i="16"/>
  <c r="D153" i="16"/>
  <c r="C153" i="16"/>
  <c r="B153" i="16"/>
  <c r="G152" i="16"/>
  <c r="F152" i="16"/>
  <c r="E152" i="16"/>
  <c r="D152" i="16"/>
  <c r="C152" i="16"/>
  <c r="B152" i="16"/>
  <c r="G151" i="16"/>
  <c r="F151" i="16"/>
  <c r="E151" i="16"/>
  <c r="D151" i="16"/>
  <c r="C151" i="16"/>
  <c r="B151" i="16"/>
  <c r="G150" i="16"/>
  <c r="F150" i="16"/>
  <c r="E150" i="16"/>
  <c r="D150" i="16"/>
  <c r="C150" i="16"/>
  <c r="B150" i="16"/>
  <c r="G148" i="16"/>
  <c r="F148" i="16"/>
  <c r="E148" i="16"/>
  <c r="D148" i="16"/>
  <c r="C148" i="16"/>
  <c r="B148" i="16"/>
  <c r="G147" i="16"/>
  <c r="F147" i="16"/>
  <c r="E147" i="16"/>
  <c r="D147" i="16"/>
  <c r="C147" i="16"/>
  <c r="B147" i="16"/>
  <c r="G146" i="16"/>
  <c r="F146" i="16"/>
  <c r="E146" i="16"/>
  <c r="D146" i="16"/>
  <c r="C146" i="16"/>
  <c r="B146" i="16"/>
  <c r="G145" i="16"/>
  <c r="F145" i="16"/>
  <c r="E145" i="16"/>
  <c r="D145" i="16"/>
  <c r="C145" i="16"/>
  <c r="B145" i="16"/>
  <c r="G144" i="16"/>
  <c r="F144" i="16"/>
  <c r="E144" i="16"/>
  <c r="D144" i="16"/>
  <c r="C144" i="16"/>
  <c r="B144" i="16"/>
  <c r="G143" i="16"/>
  <c r="F143" i="16"/>
  <c r="E143" i="16"/>
  <c r="D143" i="16"/>
  <c r="C143" i="16"/>
  <c r="B143" i="16"/>
  <c r="G142" i="16"/>
  <c r="F142" i="16"/>
  <c r="E142" i="16"/>
  <c r="D142" i="16"/>
  <c r="C142" i="16"/>
  <c r="B142" i="16"/>
  <c r="G141" i="16"/>
  <c r="F141" i="16"/>
  <c r="E141" i="16"/>
  <c r="D141" i="16"/>
  <c r="C141" i="16"/>
  <c r="B141" i="16"/>
  <c r="G140" i="16"/>
  <c r="F140" i="16"/>
  <c r="E140" i="16"/>
  <c r="D140" i="16"/>
  <c r="C140" i="16"/>
  <c r="B140" i="16"/>
  <c r="G138" i="16"/>
  <c r="F138" i="16"/>
  <c r="E138" i="16"/>
  <c r="D138" i="16"/>
  <c r="C138" i="16"/>
  <c r="B138" i="16"/>
  <c r="G137" i="16"/>
  <c r="F137" i="16"/>
  <c r="E137" i="16"/>
  <c r="D137" i="16"/>
  <c r="C137" i="16"/>
  <c r="B137" i="16"/>
  <c r="G136" i="16"/>
  <c r="F136" i="16"/>
  <c r="E136" i="16"/>
  <c r="D136" i="16"/>
  <c r="C136" i="16"/>
  <c r="B136" i="16"/>
  <c r="G135" i="16"/>
  <c r="F135" i="16"/>
  <c r="E135" i="16"/>
  <c r="D135" i="16"/>
  <c r="C135" i="16"/>
  <c r="B135" i="16"/>
  <c r="G134" i="16"/>
  <c r="F134" i="16"/>
  <c r="E134" i="16"/>
  <c r="D134" i="16"/>
  <c r="C134" i="16"/>
  <c r="B134" i="16"/>
  <c r="G133" i="16"/>
  <c r="F133" i="16"/>
  <c r="E133" i="16"/>
  <c r="D133" i="16"/>
  <c r="C133" i="16"/>
  <c r="B133" i="16"/>
  <c r="G132" i="16"/>
  <c r="F132" i="16"/>
  <c r="E132" i="16"/>
  <c r="D132" i="16"/>
  <c r="C132" i="16"/>
  <c r="B132" i="16"/>
  <c r="G131" i="16"/>
  <c r="F131" i="16"/>
  <c r="E131" i="16"/>
  <c r="D131" i="16"/>
  <c r="C131" i="16"/>
  <c r="B131" i="16"/>
  <c r="G130" i="16"/>
  <c r="F130" i="16"/>
  <c r="E130" i="16"/>
  <c r="D130" i="16"/>
  <c r="C130" i="16"/>
  <c r="B130" i="16"/>
  <c r="G128" i="16"/>
  <c r="F128" i="16"/>
  <c r="E128" i="16"/>
  <c r="D128" i="16"/>
  <c r="C128" i="16"/>
  <c r="B128" i="16"/>
  <c r="G127" i="16"/>
  <c r="F127" i="16"/>
  <c r="E127" i="16"/>
  <c r="D127" i="16"/>
  <c r="C127" i="16"/>
  <c r="B127" i="16"/>
  <c r="G126" i="16"/>
  <c r="F126" i="16"/>
  <c r="E126" i="16"/>
  <c r="D126" i="16"/>
  <c r="C126" i="16"/>
  <c r="B126" i="16"/>
  <c r="G125" i="16"/>
  <c r="F125" i="16"/>
  <c r="E125" i="16"/>
  <c r="D125" i="16"/>
  <c r="C125" i="16"/>
  <c r="B125" i="16"/>
  <c r="G124" i="16"/>
  <c r="F124" i="16"/>
  <c r="E124" i="16"/>
  <c r="D124" i="16"/>
  <c r="C124" i="16"/>
  <c r="B124" i="16"/>
  <c r="G123" i="16"/>
  <c r="F123" i="16"/>
  <c r="E123" i="16"/>
  <c r="D123" i="16"/>
  <c r="C123" i="16"/>
  <c r="B123" i="16"/>
  <c r="G122" i="16"/>
  <c r="F122" i="16"/>
  <c r="E122" i="16"/>
  <c r="D122" i="16"/>
  <c r="C122" i="16"/>
  <c r="B122" i="16"/>
  <c r="G121" i="16"/>
  <c r="F121" i="16"/>
  <c r="E121" i="16"/>
  <c r="D121" i="16"/>
  <c r="C121" i="16"/>
  <c r="B121" i="16"/>
  <c r="G120" i="16"/>
  <c r="F120" i="16"/>
  <c r="E120" i="16"/>
  <c r="D120" i="16"/>
  <c r="C120" i="16"/>
  <c r="B120" i="16"/>
  <c r="G118" i="16"/>
  <c r="F118" i="16"/>
  <c r="E118" i="16"/>
  <c r="D118" i="16"/>
  <c r="C118" i="16"/>
  <c r="B118" i="16"/>
  <c r="G117" i="16"/>
  <c r="F117" i="16"/>
  <c r="E117" i="16"/>
  <c r="D117" i="16"/>
  <c r="C117" i="16"/>
  <c r="B117" i="16"/>
  <c r="G116" i="16"/>
  <c r="F116" i="16"/>
  <c r="E116" i="16"/>
  <c r="D116" i="16"/>
  <c r="C116" i="16"/>
  <c r="B116" i="16"/>
  <c r="G115" i="16"/>
  <c r="F115" i="16"/>
  <c r="E115" i="16"/>
  <c r="D115" i="16"/>
  <c r="C115" i="16"/>
  <c r="B115" i="16"/>
  <c r="G114" i="16"/>
  <c r="F114" i="16"/>
  <c r="E114" i="16"/>
  <c r="D114" i="16"/>
  <c r="C114" i="16"/>
  <c r="B114" i="16"/>
  <c r="G113" i="16"/>
  <c r="F113" i="16"/>
  <c r="E113" i="16"/>
  <c r="D113" i="16"/>
  <c r="C113" i="16"/>
  <c r="B113" i="16"/>
  <c r="G112" i="16"/>
  <c r="F112" i="16"/>
  <c r="E112" i="16"/>
  <c r="D112" i="16"/>
  <c r="C112" i="16"/>
  <c r="B112" i="16"/>
  <c r="G111" i="16"/>
  <c r="F111" i="16"/>
  <c r="E111" i="16"/>
  <c r="D111" i="16"/>
  <c r="C111" i="16"/>
  <c r="B111" i="16"/>
  <c r="G110" i="16"/>
  <c r="F110" i="16"/>
  <c r="E110" i="16"/>
  <c r="D110" i="16"/>
  <c r="C110" i="16"/>
  <c r="B110" i="16"/>
  <c r="G108" i="16"/>
  <c r="F108" i="16"/>
  <c r="E108" i="16"/>
  <c r="D108" i="16"/>
  <c r="C108" i="16"/>
  <c r="B108" i="16"/>
  <c r="G107" i="16"/>
  <c r="F107" i="16"/>
  <c r="E107" i="16"/>
  <c r="D107" i="16"/>
  <c r="C107" i="16"/>
  <c r="B107" i="16"/>
  <c r="G106" i="16"/>
  <c r="F106" i="16"/>
  <c r="E106" i="16"/>
  <c r="D106" i="16"/>
  <c r="C106" i="16"/>
  <c r="B106" i="16"/>
  <c r="G105" i="16"/>
  <c r="F105" i="16"/>
  <c r="E105" i="16"/>
  <c r="D105" i="16"/>
  <c r="C105" i="16"/>
  <c r="B105" i="16"/>
  <c r="G104" i="16"/>
  <c r="F104" i="16"/>
  <c r="E104" i="16"/>
  <c r="D104" i="16"/>
  <c r="C104" i="16"/>
  <c r="B104" i="16"/>
  <c r="G103" i="16"/>
  <c r="F103" i="16"/>
  <c r="E103" i="16"/>
  <c r="D103" i="16"/>
  <c r="C103" i="16"/>
  <c r="B103" i="16"/>
  <c r="G102" i="16"/>
  <c r="F102" i="16"/>
  <c r="E102" i="16"/>
  <c r="D102" i="16"/>
  <c r="C102" i="16"/>
  <c r="B102" i="16"/>
  <c r="G101" i="16"/>
  <c r="F101" i="16"/>
  <c r="E101" i="16"/>
  <c r="D101" i="16"/>
  <c r="C101" i="16"/>
  <c r="B101" i="16"/>
  <c r="G100" i="16"/>
  <c r="F100" i="16"/>
  <c r="E100" i="16"/>
  <c r="D100" i="16"/>
  <c r="C100" i="16"/>
  <c r="B100" i="16"/>
  <c r="G88" i="16"/>
  <c r="F88" i="16"/>
  <c r="E88" i="16"/>
  <c r="D88" i="16"/>
  <c r="C88" i="16"/>
  <c r="B88" i="16"/>
  <c r="G87" i="16"/>
  <c r="F87" i="16"/>
  <c r="E87" i="16"/>
  <c r="D87" i="16"/>
  <c r="C87" i="16"/>
  <c r="B87" i="16"/>
  <c r="G86" i="16"/>
  <c r="F86" i="16"/>
  <c r="E86" i="16"/>
  <c r="D86" i="16"/>
  <c r="C86" i="16"/>
  <c r="B86" i="16"/>
  <c r="G85" i="16"/>
  <c r="F85" i="16"/>
  <c r="E85" i="16"/>
  <c r="D85" i="16"/>
  <c r="C85" i="16"/>
  <c r="B85" i="16"/>
  <c r="G84" i="16"/>
  <c r="F84" i="16"/>
  <c r="E84" i="16"/>
  <c r="D84" i="16"/>
  <c r="C84" i="16"/>
  <c r="B84" i="16"/>
  <c r="G83" i="16"/>
  <c r="F83" i="16"/>
  <c r="E83" i="16"/>
  <c r="D83" i="16"/>
  <c r="C83" i="16"/>
  <c r="B83" i="16"/>
  <c r="G82" i="16"/>
  <c r="F82" i="16"/>
  <c r="E82" i="16"/>
  <c r="D82" i="16"/>
  <c r="C82" i="16"/>
  <c r="B82" i="16"/>
  <c r="G81" i="16"/>
  <c r="F81" i="16"/>
  <c r="E81" i="16"/>
  <c r="D81" i="16"/>
  <c r="C81" i="16"/>
  <c r="B81" i="16"/>
  <c r="G80" i="16"/>
  <c r="F80" i="16"/>
  <c r="E80" i="16"/>
  <c r="D80" i="16"/>
  <c r="C80" i="16"/>
  <c r="B80" i="16"/>
  <c r="G78" i="16"/>
  <c r="F78" i="16"/>
  <c r="E78" i="16"/>
  <c r="D78" i="16"/>
  <c r="C78" i="16"/>
  <c r="B78" i="16"/>
  <c r="G77" i="16"/>
  <c r="F77" i="16"/>
  <c r="E77" i="16"/>
  <c r="D77" i="16"/>
  <c r="C77" i="16"/>
  <c r="B77" i="16"/>
  <c r="G76" i="16"/>
  <c r="F76" i="16"/>
  <c r="E76" i="16"/>
  <c r="D76" i="16"/>
  <c r="C76" i="16"/>
  <c r="B76" i="16"/>
  <c r="G75" i="16"/>
  <c r="F75" i="16"/>
  <c r="E75" i="16"/>
  <c r="D75" i="16"/>
  <c r="C75" i="16"/>
  <c r="B75" i="16"/>
  <c r="G74" i="16"/>
  <c r="F74" i="16"/>
  <c r="E74" i="16"/>
  <c r="D74" i="16"/>
  <c r="C74" i="16"/>
  <c r="B74" i="16"/>
  <c r="G73" i="16"/>
  <c r="F73" i="16"/>
  <c r="E73" i="16"/>
  <c r="D73" i="16"/>
  <c r="C73" i="16"/>
  <c r="B73" i="16"/>
  <c r="G72" i="16"/>
  <c r="F72" i="16"/>
  <c r="E72" i="16"/>
  <c r="D72" i="16"/>
  <c r="C72" i="16"/>
  <c r="B72" i="16"/>
  <c r="G71" i="16"/>
  <c r="F71" i="16"/>
  <c r="E71" i="16"/>
  <c r="D71" i="16"/>
  <c r="C71" i="16"/>
  <c r="B71" i="16"/>
  <c r="G70" i="16"/>
  <c r="F70" i="16"/>
  <c r="E70" i="16"/>
  <c r="D70" i="16"/>
  <c r="C70" i="16"/>
  <c r="B70" i="16"/>
  <c r="G68" i="16"/>
  <c r="F68" i="16"/>
  <c r="E68" i="16"/>
  <c r="D68" i="16"/>
  <c r="C68" i="16"/>
  <c r="B68" i="16"/>
  <c r="G67" i="16"/>
  <c r="F67" i="16"/>
  <c r="E67" i="16"/>
  <c r="D67" i="16"/>
  <c r="C67" i="16"/>
  <c r="B67" i="16"/>
  <c r="G66" i="16"/>
  <c r="F66" i="16"/>
  <c r="E66" i="16"/>
  <c r="D66" i="16"/>
  <c r="C66" i="16"/>
  <c r="B66" i="16"/>
  <c r="G65" i="16"/>
  <c r="F65" i="16"/>
  <c r="E65" i="16"/>
  <c r="D65" i="16"/>
  <c r="C65" i="16"/>
  <c r="B65" i="16"/>
  <c r="G64" i="16"/>
  <c r="F64" i="16"/>
  <c r="E64" i="16"/>
  <c r="D64" i="16"/>
  <c r="C64" i="16"/>
  <c r="B64" i="16"/>
  <c r="G63" i="16"/>
  <c r="F63" i="16"/>
  <c r="E63" i="16"/>
  <c r="D63" i="16"/>
  <c r="C63" i="16"/>
  <c r="B63" i="16"/>
  <c r="G62" i="16"/>
  <c r="F62" i="16"/>
  <c r="E62" i="16"/>
  <c r="D62" i="16"/>
  <c r="C62" i="16"/>
  <c r="B62" i="16"/>
  <c r="G61" i="16"/>
  <c r="F61" i="16"/>
  <c r="E61" i="16"/>
  <c r="D61" i="16"/>
  <c r="C61" i="16"/>
  <c r="B61" i="16"/>
  <c r="G60" i="16"/>
  <c r="F60" i="16"/>
  <c r="E60" i="16"/>
  <c r="D60" i="16"/>
  <c r="C60" i="16"/>
  <c r="B60" i="16"/>
  <c r="G58" i="16"/>
  <c r="F58" i="16"/>
  <c r="E58" i="16"/>
  <c r="D58" i="16"/>
  <c r="C58" i="16"/>
  <c r="B58" i="16"/>
  <c r="G57" i="16"/>
  <c r="F57" i="16"/>
  <c r="E57" i="16"/>
  <c r="D57" i="16"/>
  <c r="C57" i="16"/>
  <c r="B57" i="16"/>
  <c r="G56" i="16"/>
  <c r="F56" i="16"/>
  <c r="E56" i="16"/>
  <c r="D56" i="16"/>
  <c r="C56" i="16"/>
  <c r="B56" i="16"/>
  <c r="G55" i="16"/>
  <c r="F55" i="16"/>
  <c r="E55" i="16"/>
  <c r="D55" i="16"/>
  <c r="C55" i="16"/>
  <c r="B55" i="16"/>
  <c r="G54" i="16"/>
  <c r="F54" i="16"/>
  <c r="E54" i="16"/>
  <c r="D54" i="16"/>
  <c r="C54" i="16"/>
  <c r="B54" i="16"/>
  <c r="G53" i="16"/>
  <c r="F53" i="16"/>
  <c r="E53" i="16"/>
  <c r="D53" i="16"/>
  <c r="C53" i="16"/>
  <c r="B53" i="16"/>
  <c r="G52" i="16"/>
  <c r="F52" i="16"/>
  <c r="E52" i="16"/>
  <c r="D52" i="16"/>
  <c r="C52" i="16"/>
  <c r="B52" i="16"/>
  <c r="G51" i="16"/>
  <c r="F51" i="16"/>
  <c r="E51" i="16"/>
  <c r="D51" i="16"/>
  <c r="C51" i="16"/>
  <c r="B51" i="16"/>
  <c r="G50" i="16"/>
  <c r="F50" i="16"/>
  <c r="E50" i="16"/>
  <c r="D50" i="16"/>
  <c r="C50" i="16"/>
  <c r="B50" i="16"/>
  <c r="G48" i="16"/>
  <c r="F48" i="16"/>
  <c r="E48" i="16"/>
  <c r="D48" i="16"/>
  <c r="C48" i="16"/>
  <c r="B48" i="16"/>
  <c r="G47" i="16"/>
  <c r="F47" i="16"/>
  <c r="E47" i="16"/>
  <c r="D47" i="16"/>
  <c r="C47" i="16"/>
  <c r="B47" i="16"/>
  <c r="G46" i="16"/>
  <c r="F46" i="16"/>
  <c r="E46" i="16"/>
  <c r="D46" i="16"/>
  <c r="C46" i="16"/>
  <c r="B46" i="16"/>
  <c r="G45" i="16"/>
  <c r="F45" i="16"/>
  <c r="E45" i="16"/>
  <c r="D45" i="16"/>
  <c r="C45" i="16"/>
  <c r="B45" i="16"/>
  <c r="G44" i="16"/>
  <c r="F44" i="16"/>
  <c r="E44" i="16"/>
  <c r="D44" i="16"/>
  <c r="C44" i="16"/>
  <c r="B44" i="16"/>
  <c r="G43" i="16"/>
  <c r="F43" i="16"/>
  <c r="E43" i="16"/>
  <c r="D43" i="16"/>
  <c r="C43" i="16"/>
  <c r="B43" i="16"/>
  <c r="G42" i="16"/>
  <c r="F42" i="16"/>
  <c r="E42" i="16"/>
  <c r="D42" i="16"/>
  <c r="C42" i="16"/>
  <c r="B42" i="16"/>
  <c r="G41" i="16"/>
  <c r="F41" i="16"/>
  <c r="E41" i="16"/>
  <c r="D41" i="16"/>
  <c r="C41" i="16"/>
  <c r="B41" i="16"/>
  <c r="G40" i="16"/>
  <c r="F40" i="16"/>
  <c r="E40" i="16"/>
  <c r="D40" i="16"/>
  <c r="C40" i="16"/>
  <c r="B40" i="16"/>
  <c r="G38" i="16"/>
  <c r="F38" i="16"/>
  <c r="E38" i="16"/>
  <c r="D38" i="16"/>
  <c r="C38" i="16"/>
  <c r="B38" i="16"/>
  <c r="G37" i="16"/>
  <c r="F37" i="16"/>
  <c r="E37" i="16"/>
  <c r="D37" i="16"/>
  <c r="C37" i="16"/>
  <c r="B37" i="16"/>
  <c r="G36" i="16"/>
  <c r="F36" i="16"/>
  <c r="E36" i="16"/>
  <c r="D36" i="16"/>
  <c r="C36" i="16"/>
  <c r="B36" i="16"/>
  <c r="G35" i="16"/>
  <c r="F35" i="16"/>
  <c r="E35" i="16"/>
  <c r="D35" i="16"/>
  <c r="C35" i="16"/>
  <c r="B35" i="16"/>
  <c r="G34" i="16"/>
  <c r="F34" i="16"/>
  <c r="E34" i="16"/>
  <c r="D34" i="16"/>
  <c r="C34" i="16"/>
  <c r="B34" i="16"/>
  <c r="G33" i="16"/>
  <c r="F33" i="16"/>
  <c r="E33" i="16"/>
  <c r="D33" i="16"/>
  <c r="C33" i="16"/>
  <c r="B33" i="16"/>
  <c r="G32" i="16"/>
  <c r="F32" i="16"/>
  <c r="E32" i="16"/>
  <c r="D32" i="16"/>
  <c r="C32" i="16"/>
  <c r="B32" i="16"/>
  <c r="G31" i="16"/>
  <c r="F31" i="16"/>
  <c r="E31" i="16"/>
  <c r="D31" i="16"/>
  <c r="C31" i="16"/>
  <c r="B31" i="16"/>
  <c r="G30" i="16"/>
  <c r="F30" i="16"/>
  <c r="E30" i="16"/>
  <c r="D30" i="16"/>
  <c r="C30" i="16"/>
  <c r="B30" i="16"/>
  <c r="G28" i="16"/>
  <c r="F28" i="16"/>
  <c r="E28" i="16"/>
  <c r="D28" i="16"/>
  <c r="C28" i="16"/>
  <c r="B28" i="16"/>
  <c r="G27" i="16"/>
  <c r="F27" i="16"/>
  <c r="E27" i="16"/>
  <c r="D27" i="16"/>
  <c r="C27" i="16"/>
  <c r="B27" i="16"/>
  <c r="G26" i="16"/>
  <c r="F26" i="16"/>
  <c r="E26" i="16"/>
  <c r="D26" i="16"/>
  <c r="C26" i="16"/>
  <c r="B26" i="16"/>
  <c r="G25" i="16"/>
  <c r="F25" i="16"/>
  <c r="E25" i="16"/>
  <c r="D25" i="16"/>
  <c r="C25" i="16"/>
  <c r="B25" i="16"/>
  <c r="G24" i="16"/>
  <c r="F24" i="16"/>
  <c r="E24" i="16"/>
  <c r="D24" i="16"/>
  <c r="C24" i="16"/>
  <c r="B24" i="16"/>
  <c r="G23" i="16"/>
  <c r="F23" i="16"/>
  <c r="E23" i="16"/>
  <c r="D23" i="16"/>
  <c r="C23" i="16"/>
  <c r="B23" i="16"/>
  <c r="G22" i="16"/>
  <c r="F22" i="16"/>
  <c r="E22" i="16"/>
  <c r="D22" i="16"/>
  <c r="C22" i="16"/>
  <c r="B22" i="16"/>
  <c r="G21" i="16"/>
  <c r="F21" i="16"/>
  <c r="E21" i="16"/>
  <c r="D21" i="16"/>
  <c r="C21" i="16"/>
  <c r="B21" i="16"/>
  <c r="G20" i="16"/>
  <c r="F20" i="16"/>
  <c r="E20" i="16"/>
  <c r="D20" i="16"/>
  <c r="C20" i="16"/>
  <c r="B20" i="16"/>
  <c r="G18" i="16"/>
  <c r="F18" i="16"/>
  <c r="E18" i="16"/>
  <c r="D18" i="16"/>
  <c r="C18" i="16"/>
  <c r="B18" i="16"/>
  <c r="G17" i="16"/>
  <c r="F17" i="16"/>
  <c r="E17" i="16"/>
  <c r="D17" i="16"/>
  <c r="C17" i="16"/>
  <c r="B17" i="16"/>
  <c r="G16" i="16"/>
  <c r="F16" i="16"/>
  <c r="E16" i="16"/>
  <c r="D16" i="16"/>
  <c r="C16" i="16"/>
  <c r="B16" i="16"/>
  <c r="G15" i="16"/>
  <c r="F15" i="16"/>
  <c r="E15" i="16"/>
  <c r="D15" i="16"/>
  <c r="C15" i="16"/>
  <c r="B15" i="16"/>
  <c r="G14" i="16"/>
  <c r="F14" i="16"/>
  <c r="E14" i="16"/>
  <c r="D14" i="16"/>
  <c r="C14" i="16"/>
  <c r="B14" i="16"/>
  <c r="G13" i="16"/>
  <c r="F13" i="16"/>
  <c r="E13" i="16"/>
  <c r="D13" i="16"/>
  <c r="C13" i="16"/>
  <c r="B13" i="16"/>
  <c r="G12" i="16"/>
  <c r="F12" i="16"/>
  <c r="E12" i="16"/>
  <c r="D12" i="16"/>
  <c r="C12" i="16"/>
  <c r="B12" i="16"/>
  <c r="G11" i="16"/>
  <c r="F11" i="16"/>
  <c r="E11" i="16"/>
  <c r="D11" i="16"/>
  <c r="C11" i="16"/>
  <c r="B11" i="16"/>
  <c r="I18" i="16" l="1"/>
  <c r="I23" i="16"/>
  <c r="I27" i="16"/>
  <c r="I30" i="16"/>
  <c r="I54" i="16"/>
  <c r="I56" i="16"/>
  <c r="I70" i="16"/>
  <c r="I75" i="16"/>
  <c r="I113" i="16"/>
  <c r="I115" i="16"/>
  <c r="I122" i="16"/>
  <c r="I124" i="16"/>
  <c r="I135" i="16"/>
  <c r="I153" i="16"/>
  <c r="I89" i="16"/>
  <c r="I94" i="16"/>
  <c r="I99" i="16"/>
  <c r="I149" i="16"/>
  <c r="I14" i="16"/>
  <c r="I26" i="16"/>
  <c r="I34" i="16"/>
  <c r="I41" i="16"/>
  <c r="I45" i="16"/>
  <c r="I47" i="16"/>
  <c r="I50" i="16"/>
  <c r="I61" i="16"/>
  <c r="I67" i="16"/>
  <c r="I78" i="16"/>
  <c r="I83" i="16"/>
  <c r="I85" i="16"/>
  <c r="I102" i="16"/>
  <c r="I121" i="16"/>
  <c r="I126" i="16"/>
  <c r="I128" i="16"/>
  <c r="I145" i="16"/>
  <c r="I157" i="16"/>
  <c r="I90" i="16"/>
  <c r="I93" i="16"/>
  <c r="I35" i="16"/>
  <c r="I105" i="16"/>
  <c r="I110" i="16"/>
  <c r="I38" i="16"/>
  <c r="I82" i="16"/>
  <c r="I106" i="16"/>
  <c r="I117" i="16"/>
  <c r="I125" i="16"/>
  <c r="I133" i="16"/>
  <c r="I151" i="16"/>
  <c r="I158" i="16"/>
  <c r="I129" i="16"/>
  <c r="I159" i="16"/>
  <c r="I11" i="16"/>
  <c r="I13" i="16"/>
  <c r="I22" i="16"/>
  <c r="I28" i="16"/>
  <c r="I31" i="16"/>
  <c r="I40" i="16"/>
  <c r="I46" i="16"/>
  <c r="I55" i="16"/>
  <c r="I58" i="16"/>
  <c r="I60" i="16"/>
  <c r="I62" i="16"/>
  <c r="I71" i="16"/>
  <c r="I73" i="16"/>
  <c r="I84" i="16"/>
  <c r="I86" i="16"/>
  <c r="I101" i="16"/>
  <c r="I107" i="16"/>
  <c r="I112" i="16"/>
  <c r="I118" i="16"/>
  <c r="I127" i="16"/>
  <c r="I131" i="16"/>
  <c r="I134" i="16"/>
  <c r="I142" i="16"/>
  <c r="I147" i="16"/>
  <c r="I154" i="16"/>
  <c r="I155" i="16"/>
  <c r="I163" i="16"/>
  <c r="I91" i="16"/>
  <c r="I95" i="16"/>
  <c r="I97" i="16"/>
  <c r="I119" i="16"/>
  <c r="I43" i="16"/>
  <c r="I51" i="16"/>
  <c r="I63" i="16"/>
  <c r="I103" i="16"/>
  <c r="I111" i="16"/>
  <c r="I114" i="16"/>
  <c r="I130" i="16"/>
  <c r="I146" i="16"/>
  <c r="I162" i="16"/>
  <c r="I29" i="16"/>
  <c r="I139" i="16"/>
  <c r="I15" i="16"/>
  <c r="I33" i="16"/>
  <c r="I42" i="16"/>
  <c r="I66" i="16"/>
  <c r="I74" i="16"/>
  <c r="I87" i="16"/>
  <c r="I123" i="16"/>
  <c r="I137" i="16"/>
  <c r="I138" i="16"/>
  <c r="I141" i="16"/>
  <c r="I143" i="16"/>
  <c r="I150" i="16"/>
  <c r="I161" i="16"/>
  <c r="I165" i="16"/>
  <c r="I19" i="16"/>
  <c r="I39" i="16"/>
  <c r="I59" i="16"/>
  <c r="I79" i="16"/>
  <c r="I96" i="16"/>
  <c r="I98" i="16"/>
  <c r="I109" i="16"/>
  <c r="I136" i="16"/>
  <c r="I164" i="16"/>
  <c r="I16" i="16"/>
  <c r="I24" i="16"/>
  <c r="I36" i="16"/>
  <c r="I37" i="16"/>
  <c r="I76" i="16"/>
  <c r="I80" i="16"/>
  <c r="I81" i="16"/>
  <c r="I100" i="16"/>
  <c r="I108" i="16"/>
  <c r="I132" i="16"/>
  <c r="I144" i="16"/>
  <c r="I49" i="16"/>
  <c r="I92" i="16"/>
  <c r="I52" i="16"/>
  <c r="I57" i="16"/>
  <c r="I68" i="16"/>
  <c r="I148" i="16"/>
  <c r="I20" i="16"/>
  <c r="I48" i="16"/>
  <c r="I64" i="16"/>
  <c r="I12" i="16"/>
  <c r="I17" i="16"/>
  <c r="I21" i="16"/>
  <c r="I25" i="16"/>
  <c r="I32" i="16"/>
  <c r="I44" i="16"/>
  <c r="I53" i="16"/>
  <c r="I65" i="16"/>
  <c r="I72" i="16"/>
  <c r="I77" i="16"/>
  <c r="I88" i="16"/>
  <c r="I104" i="16"/>
  <c r="I116" i="16"/>
  <c r="I120" i="16"/>
  <c r="I140" i="16"/>
  <c r="I152" i="16"/>
  <c r="I156" i="16"/>
  <c r="I160" i="16"/>
  <c r="I69" i="16"/>
  <c r="M41" i="11" l="1"/>
  <c r="Q41" i="11" s="1"/>
  <c r="L41" i="11"/>
  <c r="K41" i="11"/>
  <c r="J41" i="11"/>
  <c r="I41" i="11"/>
  <c r="H41" i="11"/>
  <c r="P41" i="11" s="1"/>
  <c r="G41" i="11"/>
  <c r="F41" i="11"/>
  <c r="E41" i="11"/>
  <c r="O41" i="11" s="1"/>
  <c r="Q40" i="11"/>
  <c r="P40" i="11"/>
  <c r="O40" i="11"/>
  <c r="Q38" i="11"/>
  <c r="P38" i="11"/>
  <c r="O38" i="11"/>
  <c r="N38" i="11"/>
  <c r="R38" i="11" s="1"/>
  <c r="D38" i="11"/>
  <c r="Q37" i="11"/>
  <c r="P37" i="11"/>
  <c r="O37" i="11"/>
  <c r="N37" i="11"/>
  <c r="R37" i="11" s="1"/>
  <c r="M35" i="11"/>
  <c r="L35" i="11"/>
  <c r="K35" i="11"/>
  <c r="J35" i="11"/>
  <c r="I35" i="11"/>
  <c r="H35" i="11"/>
  <c r="G35" i="11"/>
  <c r="F35" i="11"/>
  <c r="E35" i="11"/>
  <c r="Q34" i="11"/>
  <c r="P34" i="11"/>
  <c r="O34" i="11"/>
  <c r="D34" i="11"/>
  <c r="C34" i="11"/>
  <c r="B34" i="11"/>
  <c r="N34" i="11" s="1"/>
  <c r="R34" i="11" s="1"/>
  <c r="Q33" i="11"/>
  <c r="P33" i="11"/>
  <c r="O33" i="11"/>
  <c r="N33" i="11"/>
  <c r="R33" i="11" s="1"/>
  <c r="Q32" i="11"/>
  <c r="P32" i="11"/>
  <c r="O32" i="11"/>
  <c r="N32" i="11"/>
  <c r="R32" i="11" s="1"/>
  <c r="Q31" i="11"/>
  <c r="P31" i="11"/>
  <c r="O31" i="11"/>
  <c r="N31" i="11"/>
  <c r="R31" i="11" s="1"/>
  <c r="M29" i="11"/>
  <c r="L29" i="11"/>
  <c r="K29" i="11"/>
  <c r="Q29" i="11" s="1"/>
  <c r="J29" i="11"/>
  <c r="I29" i="11"/>
  <c r="H29" i="11"/>
  <c r="P29" i="11" s="1"/>
  <c r="G29" i="11"/>
  <c r="F29" i="11"/>
  <c r="E29" i="11"/>
  <c r="O29" i="11" s="1"/>
  <c r="Q28" i="11"/>
  <c r="P28" i="11"/>
  <c r="O28" i="11"/>
  <c r="M26" i="11"/>
  <c r="Q26" i="11" s="1"/>
  <c r="L26" i="11"/>
  <c r="K26" i="11"/>
  <c r="J26" i="11"/>
  <c r="I26" i="11"/>
  <c r="H26" i="11"/>
  <c r="P26" i="11" s="1"/>
  <c r="G26" i="11"/>
  <c r="F26" i="11"/>
  <c r="E26" i="11"/>
  <c r="O26" i="11" s="1"/>
  <c r="Q25" i="11"/>
  <c r="P25" i="11"/>
  <c r="O25" i="11"/>
  <c r="Q23" i="11"/>
  <c r="P23" i="11"/>
  <c r="O23" i="11"/>
  <c r="N23" i="11"/>
  <c r="R23" i="11" s="1"/>
  <c r="Q22" i="11"/>
  <c r="P22" i="11"/>
  <c r="O22" i="11"/>
  <c r="R20" i="11"/>
  <c r="Q20" i="11"/>
  <c r="P20" i="11"/>
  <c r="O20" i="11"/>
  <c r="N20" i="11"/>
  <c r="Q19" i="11"/>
  <c r="P19" i="11"/>
  <c r="O19" i="11"/>
  <c r="Q18" i="11"/>
  <c r="P18" i="11"/>
  <c r="O18" i="11"/>
  <c r="N18" i="11"/>
  <c r="R18" i="11" s="1"/>
  <c r="D18" i="11"/>
  <c r="C18" i="11"/>
  <c r="Q16" i="11"/>
  <c r="P16" i="11"/>
  <c r="O16" i="11"/>
  <c r="Q15" i="11"/>
  <c r="P15" i="11"/>
  <c r="O15" i="11"/>
  <c r="M54" i="10"/>
  <c r="L54" i="10"/>
  <c r="K54" i="10"/>
  <c r="Q54" i="10" s="1"/>
  <c r="J54" i="10"/>
  <c r="I54" i="10"/>
  <c r="H54" i="10"/>
  <c r="P54" i="10" s="1"/>
  <c r="G54" i="10"/>
  <c r="O54" i="10" s="1"/>
  <c r="F54" i="10"/>
  <c r="E54" i="10"/>
  <c r="Q53" i="10"/>
  <c r="P53" i="10"/>
  <c r="O53" i="10"/>
  <c r="Q51" i="10"/>
  <c r="P51" i="10"/>
  <c r="O51" i="10"/>
  <c r="N51" i="10"/>
  <c r="R51" i="10" s="1"/>
  <c r="D51" i="10"/>
  <c r="Q50" i="10"/>
  <c r="P50" i="10"/>
  <c r="O50" i="10"/>
  <c r="N50" i="10"/>
  <c r="R50" i="10" s="1"/>
  <c r="M48" i="10"/>
  <c r="L48" i="10"/>
  <c r="K48" i="10"/>
  <c r="J48" i="10"/>
  <c r="I48" i="10"/>
  <c r="H48" i="10"/>
  <c r="G48" i="10"/>
  <c r="F48" i="10"/>
  <c r="E48" i="10"/>
  <c r="Q47" i="10"/>
  <c r="P47" i="10"/>
  <c r="O47" i="10"/>
  <c r="D47" i="10"/>
  <c r="C47" i="10"/>
  <c r="B47" i="10"/>
  <c r="N47" i="10" s="1"/>
  <c r="R47" i="10" s="1"/>
  <c r="Q46" i="10"/>
  <c r="P46" i="10"/>
  <c r="O46" i="10"/>
  <c r="N46" i="10"/>
  <c r="R46" i="10" s="1"/>
  <c r="Q45" i="10"/>
  <c r="P45" i="10"/>
  <c r="O45" i="10"/>
  <c r="N45" i="10"/>
  <c r="R45" i="10" s="1"/>
  <c r="Q44" i="10"/>
  <c r="P44" i="10"/>
  <c r="O44" i="10"/>
  <c r="N44" i="10"/>
  <c r="R44" i="10" s="1"/>
  <c r="M42" i="10"/>
  <c r="L42" i="10"/>
  <c r="K42" i="10"/>
  <c r="Q42" i="10" s="1"/>
  <c r="J42" i="10"/>
  <c r="I42" i="10"/>
  <c r="H42" i="10"/>
  <c r="P42" i="10" s="1"/>
  <c r="G42" i="10"/>
  <c r="F42" i="10"/>
  <c r="E42" i="10"/>
  <c r="O42" i="10" s="1"/>
  <c r="Q41" i="10"/>
  <c r="P41" i="10"/>
  <c r="O41" i="10"/>
  <c r="M39" i="10"/>
  <c r="L39" i="10"/>
  <c r="K39" i="10"/>
  <c r="Q39" i="10" s="1"/>
  <c r="J39" i="10"/>
  <c r="I39" i="10"/>
  <c r="H39" i="10"/>
  <c r="P39" i="10" s="1"/>
  <c r="G39" i="10"/>
  <c r="O39" i="10" s="1"/>
  <c r="F39" i="10"/>
  <c r="E39" i="10"/>
  <c r="Q38" i="10"/>
  <c r="P38" i="10"/>
  <c r="O38" i="10"/>
  <c r="C38" i="10"/>
  <c r="C39" i="10" s="1"/>
  <c r="Q36" i="10"/>
  <c r="P36" i="10"/>
  <c r="O36" i="10"/>
  <c r="N36" i="10"/>
  <c r="R36" i="10" s="1"/>
  <c r="Q35" i="10"/>
  <c r="P35" i="10"/>
  <c r="O35" i="10"/>
  <c r="N35" i="10"/>
  <c r="R35" i="10" s="1"/>
  <c r="R33" i="10"/>
  <c r="Q33" i="10"/>
  <c r="P33" i="10"/>
  <c r="O33" i="10"/>
  <c r="N33" i="10"/>
  <c r="Q32" i="10"/>
  <c r="P32" i="10"/>
  <c r="O32" i="10"/>
  <c r="D32" i="10"/>
  <c r="C32" i="10"/>
  <c r="B32" i="10"/>
  <c r="B38" i="10" s="1"/>
  <c r="Q31" i="10"/>
  <c r="P31" i="10"/>
  <c r="O31" i="10"/>
  <c r="N31" i="10"/>
  <c r="R31" i="10" s="1"/>
  <c r="D31" i="10"/>
  <c r="D38" i="10" s="1"/>
  <c r="C31" i="10"/>
  <c r="Q29" i="10"/>
  <c r="P29" i="10"/>
  <c r="O29" i="10"/>
  <c r="N29" i="10"/>
  <c r="R29" i="10" s="1"/>
  <c r="C48" i="10"/>
  <c r="Q28" i="10"/>
  <c r="P28" i="10"/>
  <c r="O28" i="10"/>
  <c r="H238" i="8"/>
  <c r="I238" i="8" s="1"/>
  <c r="C238" i="8"/>
  <c r="H237" i="8"/>
  <c r="I237" i="8" s="1"/>
  <c r="C237" i="8"/>
  <c r="H236" i="8"/>
  <c r="I236" i="8" s="1"/>
  <c r="C236" i="8"/>
  <c r="H235" i="8"/>
  <c r="I235" i="8" s="1"/>
  <c r="C235" i="8"/>
  <c r="H234" i="8"/>
  <c r="I234" i="8" s="1"/>
  <c r="C234" i="8"/>
  <c r="H233" i="8"/>
  <c r="I233" i="8" s="1"/>
  <c r="C233" i="8"/>
  <c r="I232" i="8"/>
  <c r="H232" i="8"/>
  <c r="C232" i="8"/>
  <c r="H231" i="8"/>
  <c r="I231" i="8" s="1"/>
  <c r="C231" i="8"/>
  <c r="H230" i="8"/>
  <c r="I230" i="8" s="1"/>
  <c r="C230" i="8"/>
  <c r="H229" i="8"/>
  <c r="I229" i="8" s="1"/>
  <c r="C229" i="8"/>
  <c r="H228" i="8"/>
  <c r="I228" i="8" s="1"/>
  <c r="C228" i="8"/>
  <c r="H227" i="8"/>
  <c r="I227" i="8" s="1"/>
  <c r="C227" i="8"/>
  <c r="H226" i="8"/>
  <c r="I226" i="8" s="1"/>
  <c r="C226" i="8"/>
  <c r="H225" i="8"/>
  <c r="I225" i="8" s="1"/>
  <c r="C225" i="8"/>
  <c r="I224" i="8"/>
  <c r="H224" i="8"/>
  <c r="C224" i="8"/>
  <c r="H223" i="8"/>
  <c r="I223" i="8" s="1"/>
  <c r="C223" i="8"/>
  <c r="H222" i="8"/>
  <c r="I222" i="8" s="1"/>
  <c r="C222" i="8"/>
  <c r="H221" i="8"/>
  <c r="I221" i="8" s="1"/>
  <c r="C221" i="8"/>
  <c r="H220" i="8"/>
  <c r="I220" i="8" s="1"/>
  <c r="C220" i="8"/>
  <c r="I219" i="8"/>
  <c r="H219" i="8"/>
  <c r="C219" i="8"/>
  <c r="H218" i="8"/>
  <c r="I218" i="8" s="1"/>
  <c r="C218" i="8"/>
  <c r="I217" i="8"/>
  <c r="H217" i="8"/>
  <c r="C217" i="8"/>
  <c r="I216" i="8"/>
  <c r="H216" i="8"/>
  <c r="C216" i="8"/>
  <c r="H215" i="8"/>
  <c r="I215" i="8" s="1"/>
  <c r="C215" i="8"/>
  <c r="H214" i="8"/>
  <c r="I214" i="8" s="1"/>
  <c r="C214" i="8"/>
  <c r="H213" i="8"/>
  <c r="I213" i="8" s="1"/>
  <c r="C213" i="8"/>
  <c r="H212" i="8"/>
  <c r="I212" i="8" s="1"/>
  <c r="C212" i="8"/>
  <c r="H211" i="8"/>
  <c r="I211" i="8" s="1"/>
  <c r="C211" i="8"/>
  <c r="H210" i="8"/>
  <c r="I210" i="8" s="1"/>
  <c r="C210" i="8"/>
  <c r="H209" i="8"/>
  <c r="I209" i="8" s="1"/>
  <c r="C209" i="8"/>
  <c r="I208" i="8"/>
  <c r="H208" i="8"/>
  <c r="C208" i="8"/>
  <c r="H207" i="8"/>
  <c r="I207" i="8" s="1"/>
  <c r="C207" i="8"/>
  <c r="H206" i="8"/>
  <c r="I206" i="8" s="1"/>
  <c r="C206" i="8"/>
  <c r="H205" i="8"/>
  <c r="I205" i="8" s="1"/>
  <c r="C205" i="8"/>
  <c r="H204" i="8"/>
  <c r="I204" i="8" s="1"/>
  <c r="C204" i="8"/>
  <c r="H203" i="8"/>
  <c r="I203" i="8" s="1"/>
  <c r="C203" i="8"/>
  <c r="H202" i="8"/>
  <c r="I202" i="8" s="1"/>
  <c r="C202" i="8"/>
  <c r="H201" i="8"/>
  <c r="I201" i="8" s="1"/>
  <c r="C201" i="8"/>
  <c r="I200" i="8"/>
  <c r="H200" i="8"/>
  <c r="C200" i="8"/>
  <c r="H199" i="8"/>
  <c r="I199" i="8" s="1"/>
  <c r="C199" i="8"/>
  <c r="H198" i="8"/>
  <c r="I198" i="8" s="1"/>
  <c r="C198" i="8"/>
  <c r="H197" i="8"/>
  <c r="I197" i="8" s="1"/>
  <c r="C197" i="8"/>
  <c r="H196" i="8"/>
  <c r="I196" i="8" s="1"/>
  <c r="C196" i="8"/>
  <c r="H195" i="8"/>
  <c r="I195" i="8" s="1"/>
  <c r="C195" i="8"/>
  <c r="H194" i="8"/>
  <c r="I194" i="8" s="1"/>
  <c r="C194" i="8"/>
  <c r="H193" i="8"/>
  <c r="I193" i="8" s="1"/>
  <c r="C193" i="8"/>
  <c r="I192" i="8"/>
  <c r="H192" i="8"/>
  <c r="C192" i="8"/>
  <c r="H191" i="8"/>
  <c r="I191" i="8" s="1"/>
  <c r="C191" i="8"/>
  <c r="H190" i="8"/>
  <c r="I190" i="8" s="1"/>
  <c r="C190" i="8"/>
  <c r="H189" i="8"/>
  <c r="I189" i="8" s="1"/>
  <c r="C189" i="8"/>
  <c r="H188" i="8"/>
  <c r="I188" i="8" s="1"/>
  <c r="C188" i="8"/>
  <c r="I187" i="8"/>
  <c r="H187" i="8"/>
  <c r="C187" i="8"/>
  <c r="H186" i="8"/>
  <c r="I186" i="8" s="1"/>
  <c r="C186" i="8"/>
  <c r="I185" i="8"/>
  <c r="H185" i="8"/>
  <c r="C185" i="8"/>
  <c r="I184" i="8"/>
  <c r="H184" i="8"/>
  <c r="C184" i="8"/>
  <c r="H183" i="8"/>
  <c r="I183" i="8" s="1"/>
  <c r="C183" i="8"/>
  <c r="H182" i="8"/>
  <c r="I182" i="8" s="1"/>
  <c r="C182" i="8"/>
  <c r="H181" i="8"/>
  <c r="I181" i="8" s="1"/>
  <c r="C181" i="8"/>
  <c r="H180" i="8"/>
  <c r="I180" i="8" s="1"/>
  <c r="C180" i="8"/>
  <c r="H179" i="8"/>
  <c r="I179" i="8" s="1"/>
  <c r="C179" i="8"/>
  <c r="H178" i="8"/>
  <c r="I178" i="8" s="1"/>
  <c r="C178" i="8"/>
  <c r="H177" i="8"/>
  <c r="I177" i="8" s="1"/>
  <c r="C177" i="8"/>
  <c r="I176" i="8"/>
  <c r="H176" i="8"/>
  <c r="C176" i="8"/>
  <c r="H175" i="8"/>
  <c r="I175" i="8" s="1"/>
  <c r="C175" i="8"/>
  <c r="H174" i="8"/>
  <c r="I174" i="8" s="1"/>
  <c r="C174" i="8"/>
  <c r="H173" i="8"/>
  <c r="I173" i="8" s="1"/>
  <c r="C173" i="8"/>
  <c r="H172" i="8"/>
  <c r="I172" i="8" s="1"/>
  <c r="C172" i="8"/>
  <c r="H171" i="8"/>
  <c r="I171" i="8" s="1"/>
  <c r="C171" i="8"/>
  <c r="H170" i="8"/>
  <c r="I170" i="8" s="1"/>
  <c r="C170" i="8"/>
  <c r="H169" i="8"/>
  <c r="I169" i="8" s="1"/>
  <c r="C169" i="8"/>
  <c r="I168" i="8"/>
  <c r="H168" i="8"/>
  <c r="C168" i="8"/>
  <c r="H167" i="8"/>
  <c r="I167" i="8" s="1"/>
  <c r="C167" i="8"/>
  <c r="H166" i="8"/>
  <c r="I166" i="8" s="1"/>
  <c r="C166" i="8"/>
  <c r="H165" i="8"/>
  <c r="I165" i="8" s="1"/>
  <c r="C165" i="8"/>
  <c r="H164" i="8"/>
  <c r="I164" i="8" s="1"/>
  <c r="C164" i="8"/>
  <c r="H163" i="8"/>
  <c r="I163" i="8" s="1"/>
  <c r="C163" i="8"/>
  <c r="H162" i="8"/>
  <c r="I162" i="8" s="1"/>
  <c r="C162" i="8"/>
  <c r="H161" i="8"/>
  <c r="I161" i="8" s="1"/>
  <c r="C161" i="8"/>
  <c r="I160" i="8"/>
  <c r="H160" i="8"/>
  <c r="C160" i="8"/>
  <c r="H159" i="8"/>
  <c r="I159" i="8" s="1"/>
  <c r="C159" i="8"/>
  <c r="H158" i="8"/>
  <c r="I158" i="8" s="1"/>
  <c r="C158" i="8"/>
  <c r="H157" i="8"/>
  <c r="I157" i="8" s="1"/>
  <c r="C157" i="8"/>
  <c r="H156" i="8"/>
  <c r="I156" i="8" s="1"/>
  <c r="C156" i="8"/>
  <c r="I155" i="8"/>
  <c r="H155" i="8"/>
  <c r="C155" i="8"/>
  <c r="H154" i="8"/>
  <c r="I154" i="8" s="1"/>
  <c r="C154" i="8"/>
  <c r="I153" i="8"/>
  <c r="H153" i="8"/>
  <c r="C153" i="8"/>
  <c r="I152" i="8"/>
  <c r="H152" i="8"/>
  <c r="C152" i="8"/>
  <c r="H151" i="8"/>
  <c r="I151" i="8" s="1"/>
  <c r="C151" i="8"/>
  <c r="H150" i="8"/>
  <c r="I150" i="8" s="1"/>
  <c r="C150" i="8"/>
  <c r="H149" i="8"/>
  <c r="I149" i="8" s="1"/>
  <c r="C149" i="8"/>
  <c r="H148" i="8"/>
  <c r="I148" i="8" s="1"/>
  <c r="C148" i="8"/>
  <c r="H147" i="8"/>
  <c r="I147" i="8" s="1"/>
  <c r="C147" i="8"/>
  <c r="H146" i="8"/>
  <c r="I146" i="8" s="1"/>
  <c r="C146" i="8"/>
  <c r="H145" i="8"/>
  <c r="I145" i="8" s="1"/>
  <c r="C145" i="8"/>
  <c r="I144" i="8"/>
  <c r="H144" i="8"/>
  <c r="C144" i="8"/>
  <c r="H143" i="8"/>
  <c r="I143" i="8" s="1"/>
  <c r="C143" i="8"/>
  <c r="H142" i="8"/>
  <c r="I142" i="8" s="1"/>
  <c r="C142" i="8"/>
  <c r="H141" i="8"/>
  <c r="I141" i="8" s="1"/>
  <c r="C141" i="8"/>
  <c r="H140" i="8"/>
  <c r="I140" i="8" s="1"/>
  <c r="C140" i="8"/>
  <c r="H139" i="8"/>
  <c r="I139" i="8" s="1"/>
  <c r="C139" i="8"/>
  <c r="H138" i="8"/>
  <c r="I138" i="8" s="1"/>
  <c r="C138" i="8"/>
  <c r="H137" i="8"/>
  <c r="I137" i="8" s="1"/>
  <c r="C137" i="8"/>
  <c r="I136" i="8"/>
  <c r="H136" i="8"/>
  <c r="C136" i="8"/>
  <c r="H135" i="8"/>
  <c r="I135" i="8" s="1"/>
  <c r="C135" i="8"/>
  <c r="H134" i="8"/>
  <c r="I134" i="8" s="1"/>
  <c r="C134" i="8"/>
  <c r="H133" i="8"/>
  <c r="I133" i="8" s="1"/>
  <c r="C133" i="8"/>
  <c r="H132" i="8"/>
  <c r="I132" i="8" s="1"/>
  <c r="C132" i="8"/>
  <c r="H131" i="8"/>
  <c r="I131" i="8" s="1"/>
  <c r="C131" i="8"/>
  <c r="H130" i="8"/>
  <c r="I130" i="8" s="1"/>
  <c r="C130" i="8"/>
  <c r="H129" i="8"/>
  <c r="I129" i="8" s="1"/>
  <c r="C129" i="8"/>
  <c r="I128" i="8"/>
  <c r="H128" i="8"/>
  <c r="C128" i="8"/>
  <c r="H127" i="8"/>
  <c r="I127" i="8" s="1"/>
  <c r="C127" i="8"/>
  <c r="H126" i="8"/>
  <c r="I126" i="8" s="1"/>
  <c r="C126" i="8"/>
  <c r="H125" i="8"/>
  <c r="I125" i="8" s="1"/>
  <c r="C125" i="8"/>
  <c r="H124" i="8"/>
  <c r="I124" i="8" s="1"/>
  <c r="C124" i="8"/>
  <c r="I123" i="8"/>
  <c r="H123" i="8"/>
  <c r="C123" i="8"/>
  <c r="H122" i="8"/>
  <c r="I122" i="8" s="1"/>
  <c r="C122" i="8"/>
  <c r="I121" i="8"/>
  <c r="H121" i="8"/>
  <c r="C121" i="8"/>
  <c r="I120" i="8"/>
  <c r="H120" i="8"/>
  <c r="C120" i="8"/>
  <c r="H119" i="8"/>
  <c r="I119" i="8" s="1"/>
  <c r="C119" i="8"/>
  <c r="H118" i="8"/>
  <c r="I118" i="8" s="1"/>
  <c r="C118" i="8"/>
  <c r="H117" i="8"/>
  <c r="I117" i="8" s="1"/>
  <c r="C117" i="8"/>
  <c r="H116" i="8"/>
  <c r="I116" i="8" s="1"/>
  <c r="C116" i="8"/>
  <c r="H115" i="8"/>
  <c r="I115" i="8" s="1"/>
  <c r="C115" i="8"/>
  <c r="H114" i="8"/>
  <c r="I114" i="8" s="1"/>
  <c r="C114" i="8"/>
  <c r="H113" i="8"/>
  <c r="I113" i="8" s="1"/>
  <c r="C113" i="8"/>
  <c r="I112" i="8"/>
  <c r="H112" i="8"/>
  <c r="C112" i="8"/>
  <c r="H111" i="8"/>
  <c r="I111" i="8" s="1"/>
  <c r="C111" i="8"/>
  <c r="H110" i="8"/>
  <c r="I110" i="8" s="1"/>
  <c r="C110" i="8"/>
  <c r="H109" i="8"/>
  <c r="I109" i="8" s="1"/>
  <c r="C109" i="8"/>
  <c r="H108" i="8"/>
  <c r="I108" i="8" s="1"/>
  <c r="C108" i="8"/>
  <c r="H107" i="8"/>
  <c r="I107" i="8" s="1"/>
  <c r="C107" i="8"/>
  <c r="H106" i="8"/>
  <c r="I106" i="8" s="1"/>
  <c r="C106" i="8"/>
  <c r="H105" i="8"/>
  <c r="I105" i="8" s="1"/>
  <c r="C105" i="8"/>
  <c r="I104" i="8"/>
  <c r="H104" i="8"/>
  <c r="C104" i="8"/>
  <c r="H103" i="8"/>
  <c r="I103" i="8" s="1"/>
  <c r="C103" i="8"/>
  <c r="H102" i="8"/>
  <c r="I102" i="8" s="1"/>
  <c r="C102" i="8"/>
  <c r="H101" i="8"/>
  <c r="I101" i="8" s="1"/>
  <c r="C101" i="8"/>
  <c r="H100" i="8"/>
  <c r="I100" i="8" s="1"/>
  <c r="C100" i="8"/>
  <c r="H99" i="8"/>
  <c r="I99" i="8" s="1"/>
  <c r="C99" i="8"/>
  <c r="H98" i="8"/>
  <c r="I98" i="8" s="1"/>
  <c r="C98" i="8"/>
  <c r="H97" i="8"/>
  <c r="I97" i="8" s="1"/>
  <c r="C97" i="8"/>
  <c r="I96" i="8"/>
  <c r="H96" i="8"/>
  <c r="C96" i="8"/>
  <c r="H95" i="8"/>
  <c r="I95" i="8" s="1"/>
  <c r="C95" i="8"/>
  <c r="H94" i="8"/>
  <c r="I94" i="8" s="1"/>
  <c r="C94" i="8"/>
  <c r="H93" i="8"/>
  <c r="I93" i="8" s="1"/>
  <c r="C93" i="8"/>
  <c r="H92" i="8"/>
  <c r="I92" i="8" s="1"/>
  <c r="C92" i="8"/>
  <c r="I91" i="8"/>
  <c r="H91" i="8"/>
  <c r="C91" i="8"/>
  <c r="H90" i="8"/>
  <c r="I90" i="8" s="1"/>
  <c r="C90" i="8"/>
  <c r="I89" i="8"/>
  <c r="H89" i="8"/>
  <c r="C89" i="8"/>
  <c r="I88" i="8"/>
  <c r="H88" i="8"/>
  <c r="C88" i="8"/>
  <c r="H87" i="8"/>
  <c r="I87" i="8" s="1"/>
  <c r="C87" i="8"/>
  <c r="H86" i="8"/>
  <c r="I86" i="8" s="1"/>
  <c r="C86" i="8"/>
  <c r="H85" i="8"/>
  <c r="I85" i="8" s="1"/>
  <c r="C85" i="8"/>
  <c r="H84" i="8"/>
  <c r="I84" i="8" s="1"/>
  <c r="C84" i="8"/>
  <c r="H83" i="8"/>
  <c r="I83" i="8" s="1"/>
  <c r="C83" i="8"/>
  <c r="H82" i="8"/>
  <c r="I82" i="8" s="1"/>
  <c r="C82" i="8"/>
  <c r="H81" i="8"/>
  <c r="I81" i="8" s="1"/>
  <c r="C81" i="8"/>
  <c r="I80" i="8"/>
  <c r="H80" i="8"/>
  <c r="C80" i="8"/>
  <c r="H79" i="8"/>
  <c r="I79" i="8" s="1"/>
  <c r="C79" i="8"/>
  <c r="H78" i="8"/>
  <c r="I78" i="8" s="1"/>
  <c r="C78" i="8"/>
  <c r="H77" i="8"/>
  <c r="I77" i="8" s="1"/>
  <c r="C77" i="8"/>
  <c r="H76" i="8"/>
  <c r="I76" i="8" s="1"/>
  <c r="C76" i="8"/>
  <c r="H75" i="8"/>
  <c r="I75" i="8" s="1"/>
  <c r="C75" i="8"/>
  <c r="H74" i="8"/>
  <c r="I74" i="8" s="1"/>
  <c r="C74" i="8"/>
  <c r="H73" i="8"/>
  <c r="I73" i="8" s="1"/>
  <c r="C73" i="8"/>
  <c r="I72" i="8"/>
  <c r="H72" i="8"/>
  <c r="C72" i="8"/>
  <c r="H71" i="8"/>
  <c r="I71" i="8" s="1"/>
  <c r="C71" i="8"/>
  <c r="H70" i="8"/>
  <c r="I70" i="8" s="1"/>
  <c r="C70" i="8"/>
  <c r="H69" i="8"/>
  <c r="I69" i="8" s="1"/>
  <c r="C69" i="8"/>
  <c r="H68" i="8"/>
  <c r="I68" i="8" s="1"/>
  <c r="C68" i="8"/>
  <c r="H67" i="8"/>
  <c r="I67" i="8" s="1"/>
  <c r="C67" i="8"/>
  <c r="H66" i="8"/>
  <c r="I66" i="8" s="1"/>
  <c r="C66" i="8"/>
  <c r="H65" i="8"/>
  <c r="I65" i="8" s="1"/>
  <c r="C65" i="8"/>
  <c r="H64" i="8"/>
  <c r="I64" i="8" s="1"/>
  <c r="C64" i="8"/>
  <c r="H63" i="8"/>
  <c r="I63" i="8" s="1"/>
  <c r="C63" i="8"/>
  <c r="H62" i="8"/>
  <c r="I62" i="8" s="1"/>
  <c r="C62" i="8"/>
  <c r="H61" i="8"/>
  <c r="I61" i="8" s="1"/>
  <c r="C61" i="8"/>
  <c r="H60" i="8"/>
  <c r="I60" i="8" s="1"/>
  <c r="C60" i="8"/>
  <c r="H59" i="8"/>
  <c r="I59" i="8" s="1"/>
  <c r="C59" i="8"/>
  <c r="H58" i="8"/>
  <c r="I58" i="8" s="1"/>
  <c r="C58" i="8"/>
  <c r="H57" i="8"/>
  <c r="I57" i="8" s="1"/>
  <c r="C57" i="8"/>
  <c r="H56" i="8"/>
  <c r="I56" i="8" s="1"/>
  <c r="C56" i="8"/>
  <c r="H55" i="8"/>
  <c r="I55" i="8" s="1"/>
  <c r="C55" i="8"/>
  <c r="H54" i="8"/>
  <c r="I54" i="8" s="1"/>
  <c r="C54" i="8"/>
  <c r="H53" i="8"/>
  <c r="I53" i="8" s="1"/>
  <c r="C53" i="8"/>
  <c r="H52" i="8"/>
  <c r="I52" i="8" s="1"/>
  <c r="C52" i="8"/>
  <c r="H51" i="8"/>
  <c r="I51" i="8" s="1"/>
  <c r="C51" i="8"/>
  <c r="H50" i="8"/>
  <c r="I50" i="8" s="1"/>
  <c r="C50" i="8"/>
  <c r="H49" i="8"/>
  <c r="I49" i="8" s="1"/>
  <c r="C49" i="8"/>
  <c r="H48" i="8"/>
  <c r="I48" i="8" s="1"/>
  <c r="C48" i="8"/>
  <c r="H47" i="8"/>
  <c r="I47" i="8" s="1"/>
  <c r="C47" i="8"/>
  <c r="H46" i="8"/>
  <c r="I46" i="8" s="1"/>
  <c r="C46" i="8"/>
  <c r="H45" i="8"/>
  <c r="I45" i="8" s="1"/>
  <c r="C45" i="8"/>
  <c r="H44" i="8"/>
  <c r="I44" i="8" s="1"/>
  <c r="C44" i="8"/>
  <c r="H43" i="8"/>
  <c r="I43" i="8" s="1"/>
  <c r="C43" i="8"/>
  <c r="H42" i="8"/>
  <c r="I42" i="8" s="1"/>
  <c r="C42" i="8"/>
  <c r="H41" i="8"/>
  <c r="I41" i="8" s="1"/>
  <c r="C41" i="8"/>
  <c r="H40" i="8"/>
  <c r="I40" i="8" s="1"/>
  <c r="C40" i="8"/>
  <c r="H39" i="8"/>
  <c r="I39" i="8" s="1"/>
  <c r="C39" i="8"/>
  <c r="H38" i="8"/>
  <c r="I38" i="8" s="1"/>
  <c r="C38" i="8"/>
  <c r="H37" i="8"/>
  <c r="I37" i="8" s="1"/>
  <c r="C37" i="8"/>
  <c r="H36" i="8"/>
  <c r="I36" i="8" s="1"/>
  <c r="C36" i="8"/>
  <c r="H35" i="8"/>
  <c r="I35" i="8" s="1"/>
  <c r="C35" i="8"/>
  <c r="H34" i="8"/>
  <c r="I34" i="8" s="1"/>
  <c r="C34" i="8"/>
  <c r="H33" i="8"/>
  <c r="I33" i="8" s="1"/>
  <c r="C33" i="8"/>
  <c r="H32" i="8"/>
  <c r="I32" i="8" s="1"/>
  <c r="C32" i="8"/>
  <c r="H31" i="8"/>
  <c r="I31" i="8" s="1"/>
  <c r="C31" i="8"/>
  <c r="H30" i="8"/>
  <c r="I30" i="8" s="1"/>
  <c r="C30" i="8"/>
  <c r="H29" i="8"/>
  <c r="I29" i="8" s="1"/>
  <c r="C29" i="8"/>
  <c r="H28" i="8"/>
  <c r="I28" i="8" s="1"/>
  <c r="C28" i="8"/>
  <c r="H27" i="8"/>
  <c r="I27" i="8" s="1"/>
  <c r="C27" i="8"/>
  <c r="H26" i="8"/>
  <c r="I26" i="8" s="1"/>
  <c r="C26" i="8"/>
  <c r="H25" i="8"/>
  <c r="I25" i="8" s="1"/>
  <c r="C25" i="8"/>
  <c r="H24" i="8"/>
  <c r="I24" i="8" s="1"/>
  <c r="C24" i="8"/>
  <c r="H23" i="8"/>
  <c r="I23" i="8" s="1"/>
  <c r="C23" i="8"/>
  <c r="H22" i="8"/>
  <c r="I22" i="8" s="1"/>
  <c r="C22" i="8"/>
  <c r="H21" i="8"/>
  <c r="I21" i="8" s="1"/>
  <c r="C21" i="8"/>
  <c r="H20" i="8"/>
  <c r="I20" i="8" s="1"/>
  <c r="C20" i="8"/>
  <c r="H19" i="8"/>
  <c r="I19" i="8" s="1"/>
  <c r="C19" i="8"/>
  <c r="H18" i="8"/>
  <c r="I18" i="8" s="1"/>
  <c r="C18" i="8"/>
  <c r="H17" i="8"/>
  <c r="I17" i="8" s="1"/>
  <c r="C17" i="8"/>
  <c r="H16" i="8"/>
  <c r="I16" i="8" s="1"/>
  <c r="C16" i="8"/>
  <c r="H15" i="8"/>
  <c r="I15" i="8" s="1"/>
  <c r="C15" i="8"/>
  <c r="H14" i="8"/>
  <c r="I14" i="8" s="1"/>
  <c r="C14" i="8"/>
  <c r="H13" i="8"/>
  <c r="I13" i="8" s="1"/>
  <c r="C13" i="8"/>
  <c r="H12" i="8"/>
  <c r="I12" i="8" s="1"/>
  <c r="C12" i="8"/>
  <c r="H11" i="8"/>
  <c r="I11" i="8" s="1"/>
  <c r="C11" i="8"/>
  <c r="D390" i="6"/>
  <c r="F390" i="6" s="1"/>
  <c r="D389" i="6"/>
  <c r="F389" i="6" s="1"/>
  <c r="D388" i="6"/>
  <c r="F388" i="6" s="1"/>
  <c r="D387" i="6"/>
  <c r="F387" i="6" s="1"/>
  <c r="D386" i="6"/>
  <c r="F386" i="6" s="1"/>
  <c r="D385" i="6"/>
  <c r="F385" i="6" s="1"/>
  <c r="D384" i="6"/>
  <c r="F384" i="6" s="1"/>
  <c r="D383" i="6"/>
  <c r="F383" i="6" s="1"/>
  <c r="D382" i="6"/>
  <c r="F382" i="6" s="1"/>
  <c r="D381" i="6"/>
  <c r="F381" i="6" s="1"/>
  <c r="D380" i="6"/>
  <c r="F380" i="6" s="1"/>
  <c r="D379" i="6"/>
  <c r="F379" i="6" s="1"/>
  <c r="D378" i="6"/>
  <c r="F378" i="6" s="1"/>
  <c r="D377" i="6"/>
  <c r="F377" i="6" s="1"/>
  <c r="D376" i="6"/>
  <c r="F376" i="6" s="1"/>
  <c r="D375" i="6"/>
  <c r="F375" i="6" s="1"/>
  <c r="D374" i="6"/>
  <c r="F374" i="6" s="1"/>
  <c r="D373" i="6"/>
  <c r="F373" i="6" s="1"/>
  <c r="F372" i="6"/>
  <c r="F371" i="6"/>
  <c r="F370" i="6"/>
  <c r="F369" i="6"/>
  <c r="F368" i="6"/>
  <c r="F367" i="6"/>
  <c r="F366" i="6"/>
  <c r="F365" i="6"/>
  <c r="F364" i="6"/>
  <c r="F363" i="6"/>
  <c r="F362" i="6"/>
  <c r="F361" i="6"/>
  <c r="F360" i="6"/>
  <c r="F359" i="6"/>
  <c r="F358" i="6"/>
  <c r="F357" i="6"/>
  <c r="F356" i="6"/>
  <c r="F355" i="6"/>
  <c r="F354" i="6"/>
  <c r="F353" i="6"/>
  <c r="F352" i="6"/>
  <c r="F351" i="6"/>
  <c r="F350" i="6"/>
  <c r="F349" i="6"/>
  <c r="F348" i="6"/>
  <c r="F347" i="6"/>
  <c r="F346" i="6"/>
  <c r="F345" i="6"/>
  <c r="F344" i="6"/>
  <c r="F343" i="6"/>
  <c r="F342" i="6"/>
  <c r="F341" i="6"/>
  <c r="F340" i="6"/>
  <c r="F339" i="6"/>
  <c r="F338" i="6"/>
  <c r="F337" i="6"/>
  <c r="F336" i="6"/>
  <c r="F335" i="6"/>
  <c r="F334" i="6"/>
  <c r="F333" i="6"/>
  <c r="F332" i="6"/>
  <c r="F331" i="6"/>
  <c r="F330" i="6"/>
  <c r="F329" i="6"/>
  <c r="F328" i="6"/>
  <c r="F327" i="6"/>
  <c r="F326" i="6"/>
  <c r="F325" i="6"/>
  <c r="F324" i="6"/>
  <c r="F323" i="6"/>
  <c r="F322" i="6"/>
  <c r="F321" i="6"/>
  <c r="F320" i="6"/>
  <c r="F319" i="6"/>
  <c r="F318" i="6"/>
  <c r="F317" i="6"/>
  <c r="F316" i="6"/>
  <c r="F315" i="6"/>
  <c r="F314" i="6"/>
  <c r="F313" i="6"/>
  <c r="F312" i="6"/>
  <c r="F311" i="6"/>
  <c r="F310" i="6"/>
  <c r="F309" i="6"/>
  <c r="F308" i="6"/>
  <c r="F307" i="6"/>
  <c r="F306" i="6"/>
  <c r="F305" i="6"/>
  <c r="F304" i="6"/>
  <c r="F303" i="6"/>
  <c r="F302" i="6"/>
  <c r="F301" i="6"/>
  <c r="F300" i="6"/>
  <c r="F299" i="6"/>
  <c r="F298" i="6"/>
  <c r="F297" i="6"/>
  <c r="F296" i="6"/>
  <c r="F295" i="6"/>
  <c r="F294" i="6"/>
  <c r="F293" i="6"/>
  <c r="F292" i="6"/>
  <c r="F291" i="6"/>
  <c r="F290" i="6"/>
  <c r="F289" i="6"/>
  <c r="F288" i="6"/>
  <c r="F287" i="6"/>
  <c r="F286" i="6"/>
  <c r="F285" i="6"/>
  <c r="F284" i="6"/>
  <c r="F283" i="6"/>
  <c r="F282" i="6"/>
  <c r="F281" i="6"/>
  <c r="F280" i="6"/>
  <c r="F279" i="6"/>
  <c r="F278" i="6"/>
  <c r="F277" i="6"/>
  <c r="F276" i="6"/>
  <c r="F275" i="6"/>
  <c r="F274" i="6"/>
  <c r="F273" i="6"/>
  <c r="F272" i="6"/>
  <c r="F271" i="6"/>
  <c r="F270" i="6"/>
  <c r="F269" i="6"/>
  <c r="F268" i="6"/>
  <c r="F267" i="6"/>
  <c r="F266" i="6"/>
  <c r="F265" i="6"/>
  <c r="F264" i="6"/>
  <c r="F263" i="6"/>
  <c r="F262" i="6"/>
  <c r="F261" i="6"/>
  <c r="F260" i="6"/>
  <c r="F259" i="6"/>
  <c r="F258" i="6"/>
  <c r="F257" i="6"/>
  <c r="F256" i="6"/>
  <c r="F255" i="6"/>
  <c r="F254" i="6"/>
  <c r="F253" i="6"/>
  <c r="F252" i="6"/>
  <c r="F251" i="6"/>
  <c r="F250" i="6"/>
  <c r="F249" i="6"/>
  <c r="F248" i="6"/>
  <c r="F247" i="6"/>
  <c r="F246" i="6"/>
  <c r="F245" i="6"/>
  <c r="F244" i="6"/>
  <c r="F243" i="6"/>
  <c r="F242" i="6"/>
  <c r="F241" i="6"/>
  <c r="F240" i="6"/>
  <c r="F239" i="6"/>
  <c r="F238" i="6"/>
  <c r="F237" i="6"/>
  <c r="F236" i="6"/>
  <c r="F235" i="6"/>
  <c r="F234" i="6"/>
  <c r="F233" i="6"/>
  <c r="F232" i="6"/>
  <c r="F231" i="6"/>
  <c r="F230" i="6"/>
  <c r="F229" i="6"/>
  <c r="F228" i="6"/>
  <c r="F227" i="6"/>
  <c r="F226" i="6"/>
  <c r="F225" i="6"/>
  <c r="F224" i="6"/>
  <c r="F223" i="6"/>
  <c r="F222" i="6"/>
  <c r="F221" i="6"/>
  <c r="F220" i="6"/>
  <c r="F219" i="6"/>
  <c r="F218" i="6"/>
  <c r="F217" i="6"/>
  <c r="F216" i="6"/>
  <c r="F215" i="6"/>
  <c r="F214" i="6"/>
  <c r="F213" i="6"/>
  <c r="F212" i="6"/>
  <c r="F211" i="6"/>
  <c r="F210" i="6"/>
  <c r="F209" i="6"/>
  <c r="F208" i="6"/>
  <c r="F207" i="6"/>
  <c r="F206" i="6"/>
  <c r="F205" i="6"/>
  <c r="F204" i="6"/>
  <c r="F203" i="6"/>
  <c r="F202" i="6"/>
  <c r="F201" i="6"/>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L163" i="5"/>
  <c r="N163" i="5" s="1"/>
  <c r="H163" i="5"/>
  <c r="M162" i="5"/>
  <c r="L162" i="5"/>
  <c r="N162" i="5" s="1"/>
  <c r="H162" i="5"/>
  <c r="L161" i="5"/>
  <c r="N161" i="5" s="1"/>
  <c r="H161" i="5"/>
  <c r="L160" i="5"/>
  <c r="N160" i="5" s="1"/>
  <c r="H160" i="5"/>
  <c r="L159" i="5"/>
  <c r="N159" i="5" s="1"/>
  <c r="H159" i="5"/>
  <c r="L158" i="5"/>
  <c r="H158" i="5"/>
  <c r="L157" i="5"/>
  <c r="N157" i="5" s="1"/>
  <c r="H157" i="5"/>
  <c r="L156" i="5"/>
  <c r="N156" i="5" s="1"/>
  <c r="H156" i="5"/>
  <c r="L155" i="5"/>
  <c r="N155" i="5" s="1"/>
  <c r="H155" i="5"/>
  <c r="L154" i="5"/>
  <c r="N154" i="5" s="1"/>
  <c r="H154" i="5"/>
  <c r="L153" i="5"/>
  <c r="N153" i="5" s="1"/>
  <c r="H153" i="5"/>
  <c r="L152" i="5"/>
  <c r="N152" i="5" s="1"/>
  <c r="H152" i="5"/>
  <c r="M151" i="5"/>
  <c r="L151" i="5"/>
  <c r="N151" i="5" s="1"/>
  <c r="H151" i="5"/>
  <c r="L150" i="5"/>
  <c r="H150" i="5"/>
  <c r="L149" i="5"/>
  <c r="N149" i="5" s="1"/>
  <c r="H149" i="5"/>
  <c r="L148" i="5"/>
  <c r="N148" i="5" s="1"/>
  <c r="H148" i="5"/>
  <c r="L147" i="5"/>
  <c r="N147" i="5" s="1"/>
  <c r="H147" i="5"/>
  <c r="L146" i="5"/>
  <c r="N146" i="5" s="1"/>
  <c r="H146" i="5"/>
  <c r="L145" i="5"/>
  <c r="N145" i="5" s="1"/>
  <c r="H145" i="5"/>
  <c r="L144" i="5"/>
  <c r="N144" i="5" s="1"/>
  <c r="H144" i="5"/>
  <c r="L143" i="5"/>
  <c r="N143" i="5" s="1"/>
  <c r="H143" i="5"/>
  <c r="L142" i="5"/>
  <c r="H142" i="5"/>
  <c r="L141" i="5"/>
  <c r="N141" i="5" s="1"/>
  <c r="H141" i="5"/>
  <c r="L140" i="5"/>
  <c r="N140" i="5" s="1"/>
  <c r="H140" i="5"/>
  <c r="L139" i="5"/>
  <c r="N139" i="5" s="1"/>
  <c r="H139" i="5"/>
  <c r="L138" i="5"/>
  <c r="N138" i="5" s="1"/>
  <c r="H138" i="5"/>
  <c r="L137" i="5"/>
  <c r="N137" i="5" s="1"/>
  <c r="H137" i="5"/>
  <c r="L136" i="5"/>
  <c r="N136" i="5" s="1"/>
  <c r="H136" i="5"/>
  <c r="L135" i="5"/>
  <c r="N135" i="5" s="1"/>
  <c r="H135" i="5"/>
  <c r="L134" i="5"/>
  <c r="H134" i="5"/>
  <c r="L133" i="5"/>
  <c r="N133" i="5" s="1"/>
  <c r="H133" i="5"/>
  <c r="L132" i="5"/>
  <c r="N132" i="5" s="1"/>
  <c r="H132" i="5"/>
  <c r="L131" i="5"/>
  <c r="N131" i="5" s="1"/>
  <c r="H131" i="5"/>
  <c r="L130" i="5"/>
  <c r="N130" i="5" s="1"/>
  <c r="H130" i="5"/>
  <c r="L129" i="5"/>
  <c r="N129" i="5" s="1"/>
  <c r="H129" i="5"/>
  <c r="L128" i="5"/>
  <c r="N128" i="5" s="1"/>
  <c r="H128" i="5"/>
  <c r="L127" i="5"/>
  <c r="N127" i="5" s="1"/>
  <c r="H127" i="5"/>
  <c r="L126" i="5"/>
  <c r="H126" i="5"/>
  <c r="L125" i="5"/>
  <c r="N125" i="5" s="1"/>
  <c r="H125" i="5"/>
  <c r="L124" i="5"/>
  <c r="N124" i="5" s="1"/>
  <c r="H124" i="5"/>
  <c r="L123" i="5"/>
  <c r="N123" i="5" s="1"/>
  <c r="H123" i="5"/>
  <c r="L122" i="5"/>
  <c r="N122" i="5" s="1"/>
  <c r="H122" i="5"/>
  <c r="L121" i="5"/>
  <c r="N121" i="5" s="1"/>
  <c r="H121" i="5"/>
  <c r="L120" i="5"/>
  <c r="N120" i="5" s="1"/>
  <c r="H120" i="5"/>
  <c r="L119" i="5"/>
  <c r="N119" i="5" s="1"/>
  <c r="H119" i="5"/>
  <c r="L118" i="5"/>
  <c r="H118" i="5"/>
  <c r="L117" i="5"/>
  <c r="N117" i="5" s="1"/>
  <c r="H117" i="5"/>
  <c r="L116" i="5"/>
  <c r="N116" i="5" s="1"/>
  <c r="H116" i="5"/>
  <c r="L115" i="5"/>
  <c r="N115" i="5" s="1"/>
  <c r="H115" i="5"/>
  <c r="M114" i="5"/>
  <c r="L114" i="5"/>
  <c r="N114" i="5" s="1"/>
  <c r="H114" i="5"/>
  <c r="L113" i="5"/>
  <c r="N113" i="5" s="1"/>
  <c r="H113" i="5"/>
  <c r="L112" i="5"/>
  <c r="N112" i="5" s="1"/>
  <c r="H112" i="5"/>
  <c r="L111" i="5"/>
  <c r="N111" i="5" s="1"/>
  <c r="H111" i="5"/>
  <c r="L110" i="5"/>
  <c r="H110" i="5"/>
  <c r="L109" i="5"/>
  <c r="N109" i="5" s="1"/>
  <c r="H109" i="5"/>
  <c r="L108" i="5"/>
  <c r="N108" i="5" s="1"/>
  <c r="H108" i="5"/>
  <c r="L107" i="5"/>
  <c r="N107" i="5" s="1"/>
  <c r="H107" i="5"/>
  <c r="L106" i="5"/>
  <c r="N106" i="5" s="1"/>
  <c r="H106" i="5"/>
  <c r="L105" i="5"/>
  <c r="N105" i="5" s="1"/>
  <c r="H105" i="5"/>
  <c r="L104" i="5"/>
  <c r="N104" i="5" s="1"/>
  <c r="H104" i="5"/>
  <c r="L103" i="5"/>
  <c r="N103" i="5" s="1"/>
  <c r="H103" i="5"/>
  <c r="L102" i="5"/>
  <c r="H102" i="5"/>
  <c r="L101" i="5"/>
  <c r="N101" i="5" s="1"/>
  <c r="H101" i="5"/>
  <c r="L100" i="5"/>
  <c r="N100" i="5" s="1"/>
  <c r="H100" i="5"/>
  <c r="L99" i="5"/>
  <c r="N99" i="5" s="1"/>
  <c r="H99" i="5"/>
  <c r="L98" i="5"/>
  <c r="N98" i="5" s="1"/>
  <c r="H98" i="5"/>
  <c r="L97" i="5"/>
  <c r="N97" i="5" s="1"/>
  <c r="H97" i="5"/>
  <c r="L96" i="5"/>
  <c r="N96" i="5" s="1"/>
  <c r="H96" i="5"/>
  <c r="L95" i="5"/>
  <c r="N95" i="5" s="1"/>
  <c r="H95" i="5"/>
  <c r="L94" i="5"/>
  <c r="H94" i="5"/>
  <c r="L93" i="5"/>
  <c r="N93" i="5" s="1"/>
  <c r="H93" i="5"/>
  <c r="L92" i="5"/>
  <c r="N92" i="5" s="1"/>
  <c r="H92" i="5"/>
  <c r="L91" i="5"/>
  <c r="N91" i="5" s="1"/>
  <c r="H91" i="5"/>
  <c r="L90" i="5"/>
  <c r="N90" i="5" s="1"/>
  <c r="H90" i="5"/>
  <c r="L89" i="5"/>
  <c r="N89" i="5" s="1"/>
  <c r="H89" i="5"/>
  <c r="L88" i="5"/>
  <c r="N88" i="5" s="1"/>
  <c r="H88" i="5"/>
  <c r="L87" i="5"/>
  <c r="N87" i="5" s="1"/>
  <c r="H87" i="5"/>
  <c r="L86" i="5"/>
  <c r="H86" i="5"/>
  <c r="L85" i="5"/>
  <c r="N85" i="5" s="1"/>
  <c r="H85" i="5"/>
  <c r="L84" i="5"/>
  <c r="N84" i="5" s="1"/>
  <c r="H84" i="5"/>
  <c r="L83" i="5"/>
  <c r="N83" i="5" s="1"/>
  <c r="H83" i="5"/>
  <c r="L82" i="5"/>
  <c r="N82" i="5" s="1"/>
  <c r="H82" i="5"/>
  <c r="L81" i="5"/>
  <c r="N81" i="5" s="1"/>
  <c r="H81" i="5"/>
  <c r="L80" i="5"/>
  <c r="N80" i="5" s="1"/>
  <c r="H80" i="5"/>
  <c r="L79" i="5"/>
  <c r="N79" i="5" s="1"/>
  <c r="H79" i="5"/>
  <c r="L78" i="5"/>
  <c r="N78" i="5" s="1"/>
  <c r="H78" i="5"/>
  <c r="L77" i="5"/>
  <c r="N77" i="5" s="1"/>
  <c r="H77" i="5"/>
  <c r="L76" i="5"/>
  <c r="N76" i="5" s="1"/>
  <c r="H76" i="5"/>
  <c r="L75" i="5"/>
  <c r="N75" i="5" s="1"/>
  <c r="H75" i="5"/>
  <c r="L74" i="5"/>
  <c r="N74" i="5" s="1"/>
  <c r="H74" i="5"/>
  <c r="L73" i="5"/>
  <c r="N73" i="5" s="1"/>
  <c r="H73" i="5"/>
  <c r="L72" i="5"/>
  <c r="N72" i="5" s="1"/>
  <c r="H72" i="5"/>
  <c r="L71" i="5"/>
  <c r="N71" i="5" s="1"/>
  <c r="H71" i="5"/>
  <c r="L70" i="5"/>
  <c r="N70" i="5" s="1"/>
  <c r="H70" i="5"/>
  <c r="L69" i="5"/>
  <c r="N69" i="5" s="1"/>
  <c r="H69" i="5"/>
  <c r="L68" i="5"/>
  <c r="N68" i="5" s="1"/>
  <c r="H68" i="5"/>
  <c r="L67" i="5"/>
  <c r="N67" i="5" s="1"/>
  <c r="H67" i="5"/>
  <c r="L66" i="5"/>
  <c r="N66" i="5" s="1"/>
  <c r="H66" i="5"/>
  <c r="M65" i="5"/>
  <c r="L65" i="5"/>
  <c r="N65" i="5" s="1"/>
  <c r="H65" i="5"/>
  <c r="L64" i="5"/>
  <c r="N64" i="5" s="1"/>
  <c r="H64" i="5"/>
  <c r="L63" i="5"/>
  <c r="N63" i="5" s="1"/>
  <c r="H63" i="5"/>
  <c r="L62" i="5"/>
  <c r="N62" i="5" s="1"/>
  <c r="H62" i="5"/>
  <c r="L61" i="5"/>
  <c r="N61" i="5" s="1"/>
  <c r="H61" i="5"/>
  <c r="L60" i="5"/>
  <c r="N60" i="5" s="1"/>
  <c r="H60" i="5"/>
  <c r="L59" i="5"/>
  <c r="N59" i="5" s="1"/>
  <c r="H59" i="5"/>
  <c r="L58" i="5"/>
  <c r="N58" i="5" s="1"/>
  <c r="H58" i="5"/>
  <c r="L57" i="5"/>
  <c r="N57" i="5" s="1"/>
  <c r="H57" i="5"/>
  <c r="L56" i="5"/>
  <c r="N56" i="5" s="1"/>
  <c r="H56" i="5"/>
  <c r="L55" i="5"/>
  <c r="N55" i="5" s="1"/>
  <c r="H55" i="5"/>
  <c r="L54" i="5"/>
  <c r="N54" i="5" s="1"/>
  <c r="H54" i="5"/>
  <c r="L53" i="5"/>
  <c r="N53" i="5" s="1"/>
  <c r="H53" i="5"/>
  <c r="L52" i="5"/>
  <c r="N52" i="5" s="1"/>
  <c r="H52" i="5"/>
  <c r="L51" i="5"/>
  <c r="N51" i="5" s="1"/>
  <c r="H51" i="5"/>
  <c r="L50" i="5"/>
  <c r="N50" i="5" s="1"/>
  <c r="H50" i="5"/>
  <c r="L49" i="5"/>
  <c r="N49" i="5" s="1"/>
  <c r="H49" i="5"/>
  <c r="L48" i="5"/>
  <c r="N48" i="5" s="1"/>
  <c r="H48" i="5"/>
  <c r="L47" i="5"/>
  <c r="N47" i="5" s="1"/>
  <c r="H47" i="5"/>
  <c r="L46" i="5"/>
  <c r="N46" i="5" s="1"/>
  <c r="H46" i="5"/>
  <c r="L45" i="5"/>
  <c r="N45" i="5" s="1"/>
  <c r="H45" i="5"/>
  <c r="L44" i="5"/>
  <c r="N44" i="5" s="1"/>
  <c r="H44" i="5"/>
  <c r="L43" i="5"/>
  <c r="N43" i="5" s="1"/>
  <c r="H43" i="5"/>
  <c r="L42" i="5"/>
  <c r="N42" i="5" s="1"/>
  <c r="H42" i="5"/>
  <c r="L41" i="5"/>
  <c r="N41" i="5" s="1"/>
  <c r="H41" i="5"/>
  <c r="L40" i="5"/>
  <c r="N40" i="5" s="1"/>
  <c r="H40" i="5"/>
  <c r="L39" i="5"/>
  <c r="N39" i="5" s="1"/>
  <c r="H39" i="5"/>
  <c r="L38" i="5"/>
  <c r="N38" i="5" s="1"/>
  <c r="H38" i="5"/>
  <c r="L37" i="5"/>
  <c r="N37" i="5" s="1"/>
  <c r="H37" i="5"/>
  <c r="L36" i="5"/>
  <c r="N36" i="5" s="1"/>
  <c r="H36" i="5"/>
  <c r="L35" i="5"/>
  <c r="N35" i="5" s="1"/>
  <c r="H35" i="5"/>
  <c r="L34" i="5"/>
  <c r="N34" i="5" s="1"/>
  <c r="H34" i="5"/>
  <c r="M33" i="5"/>
  <c r="L33" i="5"/>
  <c r="N33" i="5" s="1"/>
  <c r="H33" i="5"/>
  <c r="L32" i="5"/>
  <c r="N32" i="5" s="1"/>
  <c r="H32" i="5"/>
  <c r="L31" i="5"/>
  <c r="N31" i="5" s="1"/>
  <c r="H31" i="5"/>
  <c r="L30" i="5"/>
  <c r="N30" i="5" s="1"/>
  <c r="H30" i="5"/>
  <c r="L29" i="5"/>
  <c r="N29" i="5" s="1"/>
  <c r="H29" i="5"/>
  <c r="L28" i="5"/>
  <c r="N28" i="5" s="1"/>
  <c r="H28" i="5"/>
  <c r="L27" i="5"/>
  <c r="N27" i="5" s="1"/>
  <c r="H27" i="5"/>
  <c r="L26" i="5"/>
  <c r="N26" i="5" s="1"/>
  <c r="H26" i="5"/>
  <c r="L25" i="5"/>
  <c r="N25" i="5" s="1"/>
  <c r="H25" i="5"/>
  <c r="L24" i="5"/>
  <c r="N24" i="5" s="1"/>
  <c r="H24" i="5"/>
  <c r="L23" i="5"/>
  <c r="N23" i="5" s="1"/>
  <c r="H23" i="5"/>
  <c r="L22" i="5"/>
  <c r="N22" i="5" s="1"/>
  <c r="H22" i="5"/>
  <c r="L21" i="5"/>
  <c r="N21" i="5" s="1"/>
  <c r="H21" i="5"/>
  <c r="L20" i="5"/>
  <c r="N20" i="5" s="1"/>
  <c r="H20" i="5"/>
  <c r="L19" i="5"/>
  <c r="N19" i="5" s="1"/>
  <c r="H19" i="5"/>
  <c r="L18" i="5"/>
  <c r="N18" i="5" s="1"/>
  <c r="H18" i="5"/>
  <c r="L17" i="5"/>
  <c r="N17" i="5" s="1"/>
  <c r="H17" i="5"/>
  <c r="L16" i="5"/>
  <c r="N16" i="5" s="1"/>
  <c r="H16" i="5"/>
  <c r="L15" i="5"/>
  <c r="N15" i="5" s="1"/>
  <c r="H15" i="5"/>
  <c r="L14" i="5"/>
  <c r="N14" i="5" s="1"/>
  <c r="H14" i="5"/>
  <c r="L13" i="5"/>
  <c r="N13" i="5" s="1"/>
  <c r="H13" i="5"/>
  <c r="L12" i="5"/>
  <c r="N12" i="5" s="1"/>
  <c r="H12" i="5"/>
  <c r="L11" i="5"/>
  <c r="N11" i="5" s="1"/>
  <c r="H11" i="5"/>
  <c r="L10" i="5"/>
  <c r="N10" i="5" s="1"/>
  <c r="H10" i="5"/>
  <c r="N9" i="5"/>
  <c r="M9" i="5"/>
  <c r="H9" i="5"/>
  <c r="N8" i="5"/>
  <c r="F17" i="4"/>
  <c r="E17" i="4"/>
  <c r="D17" i="4"/>
  <c r="F16" i="4"/>
  <c r="E16" i="4"/>
  <c r="D16" i="4"/>
  <c r="F15" i="4"/>
  <c r="E15" i="4"/>
  <c r="D15" i="4"/>
  <c r="F14" i="4"/>
  <c r="E14" i="4"/>
  <c r="D14" i="4"/>
  <c r="F13" i="4"/>
  <c r="E13" i="4"/>
  <c r="D13" i="4"/>
  <c r="F11" i="4"/>
  <c r="E11" i="4"/>
  <c r="D11" i="4"/>
  <c r="F10" i="4"/>
  <c r="E10" i="4"/>
  <c r="D10" i="4"/>
  <c r="D6" i="4" s="1"/>
  <c r="F9" i="4"/>
  <c r="F6" i="4" s="1"/>
  <c r="E9" i="4"/>
  <c r="E6" i="4" s="1"/>
  <c r="I15" i="3"/>
  <c r="H15" i="3"/>
  <c r="G15" i="3"/>
  <c r="F15" i="3"/>
  <c r="I14" i="3"/>
  <c r="H14" i="3"/>
  <c r="G14" i="3"/>
  <c r="F14" i="3"/>
  <c r="I13" i="3"/>
  <c r="G13" i="3"/>
  <c r="F13" i="3"/>
  <c r="H13" i="3" s="1"/>
  <c r="H5" i="3" s="1"/>
  <c r="I12" i="3"/>
  <c r="H12" i="3"/>
  <c r="G12" i="3"/>
  <c r="F12" i="3"/>
  <c r="I11" i="3"/>
  <c r="H11" i="3"/>
  <c r="G11" i="3"/>
  <c r="F11" i="3"/>
  <c r="I10" i="3"/>
  <c r="H10" i="3"/>
  <c r="G10" i="3"/>
  <c r="F10" i="3"/>
  <c r="I9" i="3"/>
  <c r="H9" i="3"/>
  <c r="G9" i="3"/>
  <c r="F9" i="3"/>
  <c r="I5" i="3"/>
  <c r="G5" i="3"/>
  <c r="F5" i="3"/>
  <c r="M17" i="2"/>
  <c r="K17" i="2"/>
  <c r="K16" i="2"/>
  <c r="M16" i="2" s="1"/>
  <c r="M15" i="2"/>
  <c r="K15" i="2"/>
  <c r="K14" i="2"/>
  <c r="M14" i="2" s="1"/>
  <c r="K13" i="2"/>
  <c r="M13" i="2" s="1"/>
  <c r="K12" i="2"/>
  <c r="M12" i="2" s="1"/>
  <c r="M11" i="2"/>
  <c r="K11" i="2"/>
  <c r="K10" i="2"/>
  <c r="M10" i="2" s="1"/>
  <c r="M37" i="5" l="1"/>
  <c r="M69" i="5"/>
  <c r="M90" i="5"/>
  <c r="M103" i="5"/>
  <c r="M138" i="5"/>
  <c r="M17" i="5"/>
  <c r="M49" i="5"/>
  <c r="M87" i="5"/>
  <c r="M98" i="5"/>
  <c r="M21" i="5"/>
  <c r="M53" i="5"/>
  <c r="M154" i="5"/>
  <c r="M57" i="5"/>
  <c r="M73" i="5"/>
  <c r="M82" i="5"/>
  <c r="M122" i="5"/>
  <c r="M135" i="5"/>
  <c r="M146" i="5"/>
  <c r="M29" i="5"/>
  <c r="M45" i="5"/>
  <c r="M61" i="5"/>
  <c r="M77" i="5"/>
  <c r="M106" i="5"/>
  <c r="M119" i="5"/>
  <c r="M130" i="5"/>
  <c r="M25" i="5"/>
  <c r="M41" i="5"/>
  <c r="M16" i="5"/>
  <c r="M20" i="5"/>
  <c r="M24" i="5"/>
  <c r="M28" i="5"/>
  <c r="M32" i="5"/>
  <c r="M36" i="5"/>
  <c r="M40" i="5"/>
  <c r="M44" i="5"/>
  <c r="M48" i="5"/>
  <c r="M52" i="5"/>
  <c r="M56" i="5"/>
  <c r="M60" i="5"/>
  <c r="M64" i="5"/>
  <c r="M68" i="5"/>
  <c r="M72" i="5"/>
  <c r="M76" i="5"/>
  <c r="N86" i="5"/>
  <c r="M86" i="5"/>
  <c r="N102" i="5"/>
  <c r="M102" i="5"/>
  <c r="N118" i="5"/>
  <c r="M118" i="5"/>
  <c r="N134" i="5"/>
  <c r="M134" i="5"/>
  <c r="N150" i="5"/>
  <c r="M150" i="5"/>
  <c r="M10" i="5"/>
  <c r="M11" i="5"/>
  <c r="M12" i="5"/>
  <c r="M13" i="5"/>
  <c r="M14" i="5"/>
  <c r="M15" i="5"/>
  <c r="M19" i="5"/>
  <c r="M23" i="5"/>
  <c r="M27" i="5"/>
  <c r="M31" i="5"/>
  <c r="M35" i="5"/>
  <c r="M39" i="5"/>
  <c r="M43" i="5"/>
  <c r="M47" i="5"/>
  <c r="M51" i="5"/>
  <c r="M55" i="5"/>
  <c r="M59" i="5"/>
  <c r="M63" i="5"/>
  <c r="M67" i="5"/>
  <c r="M71" i="5"/>
  <c r="M75" i="5"/>
  <c r="M79" i="5"/>
  <c r="M95" i="5"/>
  <c r="M111" i="5"/>
  <c r="M127" i="5"/>
  <c r="M143" i="5"/>
  <c r="M159" i="5"/>
  <c r="M18" i="5"/>
  <c r="M22" i="5"/>
  <c r="M26" i="5"/>
  <c r="M30" i="5"/>
  <c r="M34" i="5"/>
  <c r="M38" i="5"/>
  <c r="M42" i="5"/>
  <c r="M46" i="5"/>
  <c r="M50" i="5"/>
  <c r="M54" i="5"/>
  <c r="M58" i="5"/>
  <c r="M62" i="5"/>
  <c r="M66" i="5"/>
  <c r="M70" i="5"/>
  <c r="M74" i="5"/>
  <c r="M78" i="5"/>
  <c r="N94" i="5"/>
  <c r="M94" i="5"/>
  <c r="N110" i="5"/>
  <c r="M110" i="5"/>
  <c r="N126" i="5"/>
  <c r="M126" i="5"/>
  <c r="N142" i="5"/>
  <c r="M142" i="5"/>
  <c r="N158" i="5"/>
  <c r="M158" i="5"/>
  <c r="M83" i="5"/>
  <c r="M91" i="5"/>
  <c r="M99" i="5"/>
  <c r="M107" i="5"/>
  <c r="M115" i="5"/>
  <c r="M123" i="5"/>
  <c r="M131" i="5"/>
  <c r="M139" i="5"/>
  <c r="M147" i="5"/>
  <c r="M155" i="5"/>
  <c r="M163" i="5"/>
  <c r="N15" i="11"/>
  <c r="R15" i="11" s="1"/>
  <c r="N22" i="11"/>
  <c r="R22" i="11" s="1"/>
  <c r="D26" i="11"/>
  <c r="D35" i="11"/>
  <c r="B25" i="11"/>
  <c r="N25" i="11" s="1"/>
  <c r="R25" i="11" s="1"/>
  <c r="N19" i="11"/>
  <c r="R19" i="11" s="1"/>
  <c r="N16" i="11"/>
  <c r="R16" i="11" s="1"/>
  <c r="B35" i="11"/>
  <c r="N28" i="10"/>
  <c r="R28" i="10" s="1"/>
  <c r="C35" i="11"/>
  <c r="C26" i="11"/>
  <c r="D25" i="11"/>
  <c r="D28" i="11" s="1"/>
  <c r="B41" i="10"/>
  <c r="N38" i="10"/>
  <c r="R38" i="10" s="1"/>
  <c r="C25" i="11"/>
  <c r="C28" i="11" s="1"/>
  <c r="B48" i="10"/>
  <c r="D41" i="10"/>
  <c r="D53" i="10" s="1"/>
  <c r="D54" i="10" s="1"/>
  <c r="D48" i="10"/>
  <c r="N32" i="10"/>
  <c r="R32" i="10" s="1"/>
  <c r="B39" i="10"/>
  <c r="D39" i="10"/>
  <c r="C41" i="10"/>
  <c r="C53" i="10" s="1"/>
  <c r="C54" i="10" s="1"/>
  <c r="M81" i="5"/>
  <c r="M89" i="5"/>
  <c r="M97" i="5"/>
  <c r="M105" i="5"/>
  <c r="M113" i="5"/>
  <c r="M117" i="5"/>
  <c r="M129" i="5"/>
  <c r="M133" i="5"/>
  <c r="M145" i="5"/>
  <c r="M149" i="5"/>
  <c r="M161" i="5"/>
  <c r="M80" i="5"/>
  <c r="M84" i="5"/>
  <c r="M88" i="5"/>
  <c r="M92" i="5"/>
  <c r="M96" i="5"/>
  <c r="M100" i="5"/>
  <c r="M104" i="5"/>
  <c r="M108" i="5"/>
  <c r="M112" i="5"/>
  <c r="M116" i="5"/>
  <c r="M120" i="5"/>
  <c r="M124" i="5"/>
  <c r="M128" i="5"/>
  <c r="M132" i="5"/>
  <c r="M136" i="5"/>
  <c r="M140" i="5"/>
  <c r="M144" i="5"/>
  <c r="M148" i="5"/>
  <c r="M152" i="5"/>
  <c r="M156" i="5"/>
  <c r="M160" i="5"/>
  <c r="M85" i="5"/>
  <c r="M93" i="5"/>
  <c r="M101" i="5"/>
  <c r="M109" i="5"/>
  <c r="M121" i="5"/>
  <c r="M125" i="5"/>
  <c r="M137" i="5"/>
  <c r="M141" i="5"/>
  <c r="M153" i="5"/>
  <c r="M157" i="5"/>
  <c r="M7" i="2"/>
  <c r="O7" i="2" s="1"/>
  <c r="C42" i="10" l="1"/>
  <c r="N39" i="10"/>
  <c r="R39" i="10" s="1"/>
  <c r="C40" i="11"/>
  <c r="C41" i="11" s="1"/>
  <c r="C29" i="11"/>
  <c r="D40" i="11"/>
  <c r="D41" i="11" s="1"/>
  <c r="D29" i="11"/>
  <c r="B28" i="11"/>
  <c r="B26" i="11"/>
  <c r="N26" i="11" s="1"/>
  <c r="R26" i="11" s="1"/>
  <c r="B53" i="10"/>
  <c r="N41" i="10"/>
  <c r="R41" i="10" s="1"/>
  <c r="B42" i="10"/>
  <c r="D42" i="10"/>
  <c r="N42" i="10" l="1"/>
  <c r="R42" i="10" s="1"/>
  <c r="N53" i="10"/>
  <c r="R53" i="10" s="1"/>
  <c r="B54" i="10"/>
  <c r="N54" i="10" s="1"/>
  <c r="R54" i="10" s="1"/>
  <c r="B40" i="11"/>
  <c r="N28" i="11"/>
  <c r="R28" i="11" s="1"/>
  <c r="B29" i="11"/>
  <c r="N29" i="11" s="1"/>
  <c r="R29" i="11" s="1"/>
  <c r="N40" i="11" l="1"/>
  <c r="R40" i="11" s="1"/>
  <c r="B41" i="11"/>
  <c r="N41" i="11" s="1"/>
  <c r="R41" i="1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916F3F3-358F-4232-8D87-63E7CBB90EA7}" name="Query - Inventory List" description="Connection to the 'Inventory List' query in the workbook." type="100" refreshedVersion="8" minRefreshableVersion="5">
    <extLst>
      <ext xmlns:x15="http://schemas.microsoft.com/office/spreadsheetml/2010/11/main" uri="{DE250136-89BD-433C-8126-D09CA5730AF9}">
        <x15:connection id="8e72537a-3972-4b0a-ae10-44c9639f9821"/>
      </ext>
    </extLst>
  </connection>
  <connection id="2" xr16:uid="{C0702989-EBE1-455A-8AB7-C794FE24B988}" name="Query - InvPurchTable" description="Connection to the 'InvPurchTable' query in the workbook." type="100" refreshedVersion="8" minRefreshableVersion="5">
    <extLst>
      <ext xmlns:x15="http://schemas.microsoft.com/office/spreadsheetml/2010/11/main" uri="{DE250136-89BD-433C-8126-D09CA5730AF9}">
        <x15:connection id="5f51ef36-2d46-473a-be0c-bd50b31c8f74"/>
      </ext>
    </extLst>
  </connection>
  <connection id="3" xr16:uid="{D5DBE0F9-C439-4FAF-B61D-B9EC9685F54A}" name="Query - SalesTable" description="Connection to the 'SalesTable' query in the workbook." type="100" refreshedVersion="8" minRefreshableVersion="5">
    <extLst>
      <ext xmlns:x15="http://schemas.microsoft.com/office/spreadsheetml/2010/11/main" uri="{DE250136-89BD-433C-8126-D09CA5730AF9}">
        <x15:connection id="6b5ce1f8-0d3c-4e1f-b3e2-9adedbe96ccc"/>
      </ext>
    </extLst>
  </connection>
  <connection id="4" xr16:uid="{952E9F3F-4B5F-4D38-89A0-6E763DB4C578}"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<sst xmlns="http://schemas.openxmlformats.org/spreadsheetml/2006/main" count="2152" uniqueCount="435">
  <si>
    <t>Carlene Hatcher</t>
  </si>
  <si>
    <t>Capability Examples</t>
  </si>
  <si>
    <t>Mackie's Clothing Boutique</t>
  </si>
  <si>
    <t>Employees</t>
  </si>
  <si>
    <t>Total Wages for Q1</t>
  </si>
  <si>
    <t>=VLOOKUP(D8,'Company Info'!$B$7:$C$9,2)</t>
  </si>
  <si>
    <t>EmpFirst</t>
  </si>
  <si>
    <t>EmpLast</t>
  </si>
  <si>
    <t>EmpID</t>
  </si>
  <si>
    <t>Store #</t>
  </si>
  <si>
    <t>Store Name</t>
  </si>
  <si>
    <t>EmpDept</t>
  </si>
  <si>
    <t>EmpTitle</t>
  </si>
  <si>
    <t>EmpStartDate</t>
  </si>
  <si>
    <t>Wage/Hr</t>
  </si>
  <si>
    <t>Hours/wk</t>
  </si>
  <si>
    <t>Total/wk</t>
  </si>
  <si>
    <t>#wks/Qtr</t>
  </si>
  <si>
    <t>Melisa</t>
  </si>
  <si>
    <t>Mack</t>
  </si>
  <si>
    <t>Management</t>
  </si>
  <si>
    <t>Owner/GenMgr/Accountant</t>
  </si>
  <si>
    <t>Samantha</t>
  </si>
  <si>
    <t>Gregory</t>
  </si>
  <si>
    <t>Assistant Manager</t>
  </si>
  <si>
    <t>Randy</t>
  </si>
  <si>
    <t>Jones</t>
  </si>
  <si>
    <t>Joanne</t>
  </si>
  <si>
    <t>Bridley</t>
  </si>
  <si>
    <t>Sales Floor</t>
  </si>
  <si>
    <t>Salesperson</t>
  </si>
  <si>
    <t>Brittney</t>
  </si>
  <si>
    <t>Smith</t>
  </si>
  <si>
    <t>Matt</t>
  </si>
  <si>
    <t>Molone</t>
  </si>
  <si>
    <t>Stephen</t>
  </si>
  <si>
    <t>James</t>
  </si>
  <si>
    <t>Rick</t>
  </si>
  <si>
    <t>Mattheson</t>
  </si>
  <si>
    <t>Warehouse</t>
  </si>
  <si>
    <t>Stocker</t>
  </si>
  <si>
    <t>Non-Inventory Purchases</t>
  </si>
  <si>
    <t>Unit Cost or Sold Price</t>
  </si>
  <si>
    <t>ActivDate</t>
  </si>
  <si>
    <t>AcctType</t>
  </si>
  <si>
    <t>Description</t>
  </si>
  <si>
    <t>Qty</t>
  </si>
  <si>
    <t>PurchTotal</t>
  </si>
  <si>
    <t>Equip</t>
  </si>
  <si>
    <t>Software</t>
  </si>
  <si>
    <t>Supplies</t>
  </si>
  <si>
    <t>Clothing Racks</t>
  </si>
  <si>
    <t>Jewelry Displays</t>
  </si>
  <si>
    <t>Wall Displays</t>
  </si>
  <si>
    <t>Shoe Displays</t>
  </si>
  <si>
    <t>POS System</t>
  </si>
  <si>
    <t>Cash Register</t>
  </si>
  <si>
    <t>Office Supplies -- Post its</t>
  </si>
  <si>
    <t>Operating Expenses</t>
  </si>
  <si>
    <t>Exp Date</t>
  </si>
  <si>
    <t>Amount</t>
  </si>
  <si>
    <t>Rent</t>
  </si>
  <si>
    <t>Utilities</t>
  </si>
  <si>
    <t>Inv Storage</t>
  </si>
  <si>
    <t>Utilities for 1/1/21-2/10/21</t>
  </si>
  <si>
    <t>Utilities for 2/11/21-3/10/21</t>
  </si>
  <si>
    <t>Storage space rent</t>
  </si>
  <si>
    <t>Across the board Markup %</t>
  </si>
  <si>
    <t>Inventory Item List</t>
  </si>
  <si>
    <t>APPLY</t>
  </si>
  <si>
    <t>UPC</t>
  </si>
  <si>
    <t>Category</t>
  </si>
  <si>
    <t>Item</t>
  </si>
  <si>
    <t>Style</t>
  </si>
  <si>
    <t>Group</t>
  </si>
  <si>
    <t>Size</t>
  </si>
  <si>
    <t>Color</t>
  </si>
  <si>
    <t>Full Description</t>
  </si>
  <si>
    <t>Supplier</t>
  </si>
  <si>
    <t>Cost</t>
  </si>
  <si>
    <t>Markup %</t>
  </si>
  <si>
    <t>Markup Diff than ATB%</t>
  </si>
  <si>
    <t>Days of Lagtime</t>
  </si>
  <si>
    <t>QOH</t>
  </si>
  <si>
    <t>Clothing</t>
  </si>
  <si>
    <t>Pant</t>
  </si>
  <si>
    <t>Dress</t>
  </si>
  <si>
    <t>Mens</t>
  </si>
  <si>
    <t>S</t>
  </si>
  <si>
    <t>Black</t>
  </si>
  <si>
    <t xml:space="preserve"> </t>
  </si>
  <si>
    <t>Brown</t>
  </si>
  <si>
    <t>Tan</t>
  </si>
  <si>
    <t>M</t>
  </si>
  <si>
    <t>L</t>
  </si>
  <si>
    <t>Womens</t>
  </si>
  <si>
    <t>Boys</t>
  </si>
  <si>
    <t>Girls</t>
  </si>
  <si>
    <t>Casual</t>
  </si>
  <si>
    <t>Green</t>
  </si>
  <si>
    <t>Blue</t>
  </si>
  <si>
    <t>White</t>
  </si>
  <si>
    <t>Skirt</t>
  </si>
  <si>
    <t>Flare</t>
  </si>
  <si>
    <t>Yellow</t>
  </si>
  <si>
    <t>Pink</t>
  </si>
  <si>
    <t>Skirt &amp; Top Set</t>
  </si>
  <si>
    <t>Playtime</t>
  </si>
  <si>
    <t>Flowered</t>
  </si>
  <si>
    <t>Butterflies</t>
  </si>
  <si>
    <t>Animals</t>
  </si>
  <si>
    <t>Footwear</t>
  </si>
  <si>
    <t>Shoes</t>
  </si>
  <si>
    <t>SlipOns</t>
  </si>
  <si>
    <t>Red</t>
  </si>
  <si>
    <t>Accessories</t>
  </si>
  <si>
    <t>Tie Clip</t>
  </si>
  <si>
    <t>One Size</t>
  </si>
  <si>
    <t>Gold</t>
  </si>
  <si>
    <t>Silver</t>
  </si>
  <si>
    <t>Cuff Links</t>
  </si>
  <si>
    <t>Hair Accessories</t>
  </si>
  <si>
    <t>Ponytail Ties</t>
  </si>
  <si>
    <t>Women</t>
  </si>
  <si>
    <t>Assorted Set</t>
  </si>
  <si>
    <t>Headbands</t>
  </si>
  <si>
    <t>Jewelry</t>
  </si>
  <si>
    <t>Necklace</t>
  </si>
  <si>
    <t>18"</t>
  </si>
  <si>
    <t>10"</t>
  </si>
  <si>
    <t>Bracelet</t>
  </si>
  <si>
    <t>8"</t>
  </si>
  <si>
    <t>5"</t>
  </si>
  <si>
    <t>Hats</t>
  </si>
  <si>
    <t>Sun hat</t>
  </si>
  <si>
    <t>Eyelet</t>
  </si>
  <si>
    <t>Ball cap</t>
  </si>
  <si>
    <t>Cotton</t>
  </si>
  <si>
    <t>Kids</t>
  </si>
  <si>
    <t>Inventory Purchase Activity</t>
  </si>
  <si>
    <t>Purch Date</t>
  </si>
  <si>
    <t>Full Descriptionl</t>
  </si>
  <si>
    <t>Unit Cost</t>
  </si>
  <si>
    <t>Row Labels</t>
  </si>
  <si>
    <t>Sum of Qty</t>
  </si>
  <si>
    <t>Total of Inventory Purchases by Month</t>
  </si>
  <si>
    <t>Jan</t>
  </si>
  <si>
    <t>Feb</t>
  </si>
  <si>
    <t>Mar</t>
  </si>
  <si>
    <t>Grand Total</t>
  </si>
  <si>
    <t>Sales Activity</t>
  </si>
  <si>
    <t>Sale Date</t>
  </si>
  <si>
    <t>Day of Week</t>
  </si>
  <si>
    <t>Retail Price</t>
  </si>
  <si>
    <t>Curr Sale % Off</t>
  </si>
  <si>
    <t>Sold Price</t>
  </si>
  <si>
    <t>Sale Total</t>
  </si>
  <si>
    <t>Sales for Month</t>
  </si>
  <si>
    <t>BUDGET TABLE</t>
  </si>
  <si>
    <t>Year</t>
  </si>
  <si>
    <t>Sparklines</t>
  </si>
  <si>
    <t>Mth</t>
  </si>
  <si>
    <t>Q1</t>
  </si>
  <si>
    <t>Q2</t>
  </si>
  <si>
    <t>Q3</t>
  </si>
  <si>
    <t>Q4</t>
  </si>
  <si>
    <t>Annual</t>
  </si>
  <si>
    <t>Apr</t>
  </si>
  <si>
    <t>May</t>
  </si>
  <si>
    <t>Jun</t>
  </si>
  <si>
    <t>Jul</t>
  </si>
  <si>
    <t>Aug</t>
  </si>
  <si>
    <t>Sep</t>
  </si>
  <si>
    <t>Oct</t>
  </si>
  <si>
    <t>Nov</t>
  </si>
  <si>
    <t>Dec</t>
  </si>
  <si>
    <t>Sales Qty</t>
  </si>
  <si>
    <t>Net Sales</t>
  </si>
  <si>
    <t>Beg Inv</t>
  </si>
  <si>
    <t>Inv Purch</t>
  </si>
  <si>
    <t>End Inv</t>
  </si>
  <si>
    <t>Ship IN</t>
  </si>
  <si>
    <t>COGS</t>
  </si>
  <si>
    <t>COGS % of Sales</t>
  </si>
  <si>
    <t>Gross Profit</t>
  </si>
  <si>
    <t>Gross Margin %</t>
  </si>
  <si>
    <t>Wages</t>
  </si>
  <si>
    <t>Total Operating Exp</t>
  </si>
  <si>
    <t>Operating Margin %</t>
  </si>
  <si>
    <t>Other Exp</t>
  </si>
  <si>
    <t>Taxes</t>
  </si>
  <si>
    <t>Net Profit</t>
  </si>
  <si>
    <t>Net Margin %</t>
  </si>
  <si>
    <t>ACTUALS TABLE</t>
  </si>
  <si>
    <t>Clothing, Pant, Dress, Mens, S, Black</t>
  </si>
  <si>
    <t>Clothing, Pant, Dress, Mens, S, Brown</t>
  </si>
  <si>
    <t>Clothing, Pant, Dress, Mens, S, Tan</t>
  </si>
  <si>
    <t>Clothing, Pant, Dress, Mens, M, Black</t>
  </si>
  <si>
    <t>Clothing, Pant, Dress, Mens, M, Brown</t>
  </si>
  <si>
    <t>Clothing, Pant, Dress, Mens, M, Tan</t>
  </si>
  <si>
    <t>Clothing, Pant, Dress, Mens, L, Black</t>
  </si>
  <si>
    <t>Clothing, Pant, Dress, Mens, L, Brown</t>
  </si>
  <si>
    <t>Clothing, Pant, Dress, Mens, L, Tan</t>
  </si>
  <si>
    <t>Clothing, Pant, Dress, Womens, S, Black</t>
  </si>
  <si>
    <t>Clothing, Pant, Dress, Womens, S, Brown</t>
  </si>
  <si>
    <t>Clothing, Pant, Dress, Womens, S, Tan</t>
  </si>
  <si>
    <t>Clothing, Pant, Dress, Womens, M, Black</t>
  </si>
  <si>
    <t>Clothing, Pant, Dress, Womens, M, Brown</t>
  </si>
  <si>
    <t>Clothing, Pant, Dress, Womens, M, Tan</t>
  </si>
  <si>
    <t>Clothing, Pant, Dress, Womens, L, Black</t>
  </si>
  <si>
    <t>Clothing, Pant, Dress, Womens, L, Brown</t>
  </si>
  <si>
    <t>Clothing, Pant, Dress, Womens, L, Tan</t>
  </si>
  <si>
    <t>Clothing, Pant, Dress, Boys, S, Black</t>
  </si>
  <si>
    <t>Clothing, Pant, Dress, Boys, S, Brown</t>
  </si>
  <si>
    <t>Clothing, Pant, Dress, Boys, S, Tan</t>
  </si>
  <si>
    <t>Clothing, Pant, Dress, Boys, M, Black</t>
  </si>
  <si>
    <t>Clothing, Pant, Dress, Boys, M, Brown</t>
  </si>
  <si>
    <t>Clothing, Pant, Dress, Boys, M, Tan</t>
  </si>
  <si>
    <t>Clothing, Pant, Dress, Boys, L, Black</t>
  </si>
  <si>
    <t>Clothing, Pant, Dress, Boys, L, Brown</t>
  </si>
  <si>
    <t>Clothing, Pant, Dress, Boys, L, Tan</t>
  </si>
  <si>
    <t>Clothing, Pant, Dress, Girls, S, Black</t>
  </si>
  <si>
    <t>Clothing, Pant, Dress, Girls, S, Brown</t>
  </si>
  <si>
    <t>Clothing, Pant, Dress, Girls, S, Tan</t>
  </si>
  <si>
    <t>Clothing, Pant, Dress, Girls, M, Black</t>
  </si>
  <si>
    <t>Clothing, Pant, Dress, Girls, M, Brown</t>
  </si>
  <si>
    <t>Clothing, Pant, Dress, Girls, M, Tan</t>
  </si>
  <si>
    <t>Clothing, Pant, Dress, Girls, L, Black</t>
  </si>
  <si>
    <t>Clothing, Pant, Dress, Girls, L, Brown</t>
  </si>
  <si>
    <t>Clothing, Pant, Dress, Girls, L, Tan</t>
  </si>
  <si>
    <t>Clothing, Pant, Casual, Mens, S, Green</t>
  </si>
  <si>
    <t>Clothing, Pant, Casual, Mens, S, Blue</t>
  </si>
  <si>
    <t>Clothing, Pant, Casual, Mens, S, White</t>
  </si>
  <si>
    <t>Clothing, Pant, Casual, Mens, M, Green</t>
  </si>
  <si>
    <t>Clothing, Pant, Casual, Mens, M, Blue</t>
  </si>
  <si>
    <t>Clothing, Pant, Casual, Mens, M, White</t>
  </si>
  <si>
    <t>Clothing, Pant, Casual, Mens, L, Green</t>
  </si>
  <si>
    <t>Clothing, Pant, Casual, Mens, L, Blue</t>
  </si>
  <si>
    <t>Clothing, Pant, Casual, Mens, L, White</t>
  </si>
  <si>
    <t>Clothing, Pant, Casual, Womens, S, Green</t>
  </si>
  <si>
    <t>Clothing, Pant, Casual, Womens, S, Blue</t>
  </si>
  <si>
    <t>Clothing, Pant, Casual, Womens, S, White</t>
  </si>
  <si>
    <t>Clothing, Pant, Casual, Womens, M, Green</t>
  </si>
  <si>
    <t>Clothing, Pant, Casual, Womens, M, Blue</t>
  </si>
  <si>
    <t>Clothing, Pant, Casual, Womens, M, White</t>
  </si>
  <si>
    <t>Clothing, Pant, Casual, Womens, L, Green</t>
  </si>
  <si>
    <t>Clothing, Pant, Casual, Womens, L, Blue</t>
  </si>
  <si>
    <t>Clothing, Pant, Casual, Womens, L, White</t>
  </si>
  <si>
    <t>Clothing, Pant, Casual, Boys, S, Green</t>
  </si>
  <si>
    <t>Clothing, Pant, Casual, Boys, S, Blue</t>
  </si>
  <si>
    <t>Clothing, Pant, Casual, Boys, S, White</t>
  </si>
  <si>
    <t>Clothing, Pant, Casual, Boys, M, Green</t>
  </si>
  <si>
    <t>Clothing, Pant, Casual, Boys, M, Blue</t>
  </si>
  <si>
    <t>Clothing, Pant, Casual, Boys, M, White</t>
  </si>
  <si>
    <t>Clothing, Pant, Casual, Boys, L, Green</t>
  </si>
  <si>
    <t>Clothing, Pant, Casual, Boys, L, Blue</t>
  </si>
  <si>
    <t>Clothing, Pant, Casual, Boys, L, White</t>
  </si>
  <si>
    <t>Clothing, Pant, Casual, Girls, S, Green</t>
  </si>
  <si>
    <t>Clothing, Pant, Casual, Girls, S, Blue</t>
  </si>
  <si>
    <t>Clothing, Pant, Casual, Girls, S, White</t>
  </si>
  <si>
    <t>Clothing, Pant, Casual, Girls, M, Green</t>
  </si>
  <si>
    <t>Clothing, Pant, Casual, Girls, M, Blue</t>
  </si>
  <si>
    <t>Clothing, Pant, Casual, Girls, M, White</t>
  </si>
  <si>
    <t>Clothing, Pant, Casual, Girls, L, Green</t>
  </si>
  <si>
    <t>Clothing, Pant, Casual, Girls, L, Blue</t>
  </si>
  <si>
    <t>Clothing, Pant, Casual, Girls, L, White</t>
  </si>
  <si>
    <t>Clothing, Skirt, Flare, Womens, S, Blue</t>
  </si>
  <si>
    <t>Clothing, Skirt, Flare, Womens, S, Yellow</t>
  </si>
  <si>
    <t>Clothing, Skirt, Flare, Womens, S, Pink</t>
  </si>
  <si>
    <t>Clothing, Skirt, Flare, Womens, M, Blue</t>
  </si>
  <si>
    <t>Clothing, Skirt, Flare, Womens, M, Yellow</t>
  </si>
  <si>
    <t>Clothing, Skirt, Flare, Womens, M, Pink</t>
  </si>
  <si>
    <t>Clothing, Skirt, Flare, Womens, L, Blue</t>
  </si>
  <si>
    <t>Clothing, Skirt, Flare, Womens, L, Yellow</t>
  </si>
  <si>
    <t>Clothing, Skirt, Flare, Womens, L, Pink</t>
  </si>
  <si>
    <t>Clothing, Skirt &amp; Top Set, Playtime, Girls, S, Flowered</t>
  </si>
  <si>
    <t>Clothing, Skirt &amp; Top Set, Playtime, Girls, S, Butterflies</t>
  </si>
  <si>
    <t>Clothing, Skirt &amp; Top Set, Playtime, Girls, S, Animals</t>
  </si>
  <si>
    <t>Clothing, Skirt &amp; Top Set, Playtime, Girls, M, Flowered</t>
  </si>
  <si>
    <t>Clothing, Skirt &amp; Top Set, Playtime, Girls, M, Butterflies</t>
  </si>
  <si>
    <t>Clothing, Skirt &amp; Top Set, Playtime, Girls, M, Animals</t>
  </si>
  <si>
    <t>Clothing, Skirt &amp; Top Set, Playtime, Girls, L, Flowered</t>
  </si>
  <si>
    <t>Clothing, Skirt &amp; Top Set, Playtime, Girls, L, Butterflies</t>
  </si>
  <si>
    <t>Clothing, Skirt &amp; Top Set, Playtime, Girls, L, Animals</t>
  </si>
  <si>
    <t>Footwear, Shoes, SlipOns, Mens, S, Black</t>
  </si>
  <si>
    <t>Footwear, Shoes, SlipOns, Mens, S, Red</t>
  </si>
  <si>
    <t>Footwear, Shoes, SlipOns, Mens, S, White</t>
  </si>
  <si>
    <t>Footwear, Shoes, SlipOns, Mens, M, Black</t>
  </si>
  <si>
    <t>Footwear, Shoes, SlipOns, Mens, M, Red</t>
  </si>
  <si>
    <t>Footwear, Shoes, SlipOns, Mens, M, White</t>
  </si>
  <si>
    <t>Footwear, Shoes, SlipOns, Mens, L, Black</t>
  </si>
  <si>
    <t>Footwear, Shoes, SlipOns, Mens, L, Red</t>
  </si>
  <si>
    <t>Footwear, Shoes, SlipOns, Mens, L, White</t>
  </si>
  <si>
    <t>Footwear, Shoes, SlipOns, Womens, S, Black</t>
  </si>
  <si>
    <t>Footwear, Shoes, SlipOns, Womens, S, Red</t>
  </si>
  <si>
    <t>Footwear, Shoes, SlipOns, Womens, S, White</t>
  </si>
  <si>
    <t>Footwear, Shoes, SlipOns, Womens, M, Black</t>
  </si>
  <si>
    <t>Footwear, Shoes, SlipOns, Womens, M, Red</t>
  </si>
  <si>
    <t>Footwear, Shoes, SlipOns, Womens, M, White</t>
  </si>
  <si>
    <t>Footwear, Shoes, SlipOns, Womens, L, Black</t>
  </si>
  <si>
    <t>Footwear, Shoes, SlipOns, Womens, L, Red</t>
  </si>
  <si>
    <t>Footwear, Shoes, SlipOns, Womens, L, White</t>
  </si>
  <si>
    <t>Footwear, Shoes, SlipOns, Boys, S, Black</t>
  </si>
  <si>
    <t>Footwear, Shoes, SlipOns, Boys, S, Red</t>
  </si>
  <si>
    <t>Footwear, Shoes, SlipOns, Boys, S, White</t>
  </si>
  <si>
    <t>Footwear, Shoes, SlipOns, Boys, M, Black</t>
  </si>
  <si>
    <t>Footwear, Shoes, SlipOns, Boys, M, Red</t>
  </si>
  <si>
    <t>Footwear, Shoes, SlipOns, Boys, M, White</t>
  </si>
  <si>
    <t>Footwear, Shoes, SlipOns, Boys, L, Black</t>
  </si>
  <si>
    <t>Footwear, Shoes, SlipOns, Boys, L, Red</t>
  </si>
  <si>
    <t>Footwear, Shoes, SlipOns, Boys, L, White</t>
  </si>
  <si>
    <t>Footwear, Shoes, SlipOns, Girls, S, Black</t>
  </si>
  <si>
    <t>Footwear, Shoes, SlipOns, Girls, S, Red</t>
  </si>
  <si>
    <t>Footwear, Shoes, SlipOns, Girls, S, White</t>
  </si>
  <si>
    <t>Footwear, Shoes, SlipOns, Girls, M, Black</t>
  </si>
  <si>
    <t>Footwear, Shoes, SlipOns, Girls, M, Red</t>
  </si>
  <si>
    <t>Footwear, Shoes, SlipOns, Girls, M, White</t>
  </si>
  <si>
    <t>Footwear, Shoes, SlipOns, Girls, L, Black</t>
  </si>
  <si>
    <t>Footwear, Shoes, SlipOns, Girls, L, Red</t>
  </si>
  <si>
    <t>Footwear, Shoes, SlipOns, Girls, L, White</t>
  </si>
  <si>
    <t>Accessories, Tie Clip, , Mens, One Size, Gold</t>
  </si>
  <si>
    <t>Accessories, Tie Clip, , Mens, One Size, Silver</t>
  </si>
  <si>
    <t>Accessories, Cuff Links, , Mens, One Size, Gold</t>
  </si>
  <si>
    <t>Accessories, Cuff Links, , Mens, One Size, Silver</t>
  </si>
  <si>
    <t>Accessories, Hair Accessories, Ponytail Ties, Women, Women, Assorted Set</t>
  </si>
  <si>
    <t>Accessories, Hair Accessories, Headbands, Women, Women, Assorted Set</t>
  </si>
  <si>
    <t>Accessories, Hair Accessories, Ponytail Ties, Girls, Girls, Assorted Set</t>
  </si>
  <si>
    <t>Accessories, Hair Accessories, Headbands, Girls, Girls, Assorted Set</t>
  </si>
  <si>
    <t>Accessories, Jewelry, Necklace, Women, 18", Gold</t>
  </si>
  <si>
    <t>Accessories, Jewelry, Necklace, Women, 18", Silver</t>
  </si>
  <si>
    <t>Accessories, Jewelry, Necklace, Girls, 10", Gold</t>
  </si>
  <si>
    <t>Accessories, Jewelry, Necklace, Girls, 10", Silver</t>
  </si>
  <si>
    <t>Accessories, Jewelry, Bracelet, Women, 8", Gold</t>
  </si>
  <si>
    <t>Accessories, Jewelry, Bracelet, Women, 8", Silver</t>
  </si>
  <si>
    <t>Accessories, Jewelry, Bracelet, Girls, 5", Gold</t>
  </si>
  <si>
    <t>Accessories, Jewelry, Bracelet, Girls, 5", Silver</t>
  </si>
  <si>
    <t>Hats, Sun hat, Eyelet, Women, Women, White</t>
  </si>
  <si>
    <t>Hats, Sun hat, Eyelet, Women, Women, Blue</t>
  </si>
  <si>
    <t>Hats, Sun hat, Eyelet, Girls, Girls, White</t>
  </si>
  <si>
    <t>Hats, Sun hat, Eyelet, Girls, Girls, Blue</t>
  </si>
  <si>
    <t>Hats, Ball cap, Cotton, Mens, Mens, Blue</t>
  </si>
  <si>
    <t>Hats, Ball cap, Cotton, Mens, Mens, Green</t>
  </si>
  <si>
    <t>Hats, Ball cap, Cotton, Mens, Mens, Red</t>
  </si>
  <si>
    <t>Hats, Ball cap, Cotton, Womens, Womens, Blue</t>
  </si>
  <si>
    <t>Hats, Ball cap, Cotton, Womens, Womens, Green</t>
  </si>
  <si>
    <t>Hats, Ball cap, Cotton, Womens, Womens, Red</t>
  </si>
  <si>
    <t>Hats, Ball cap, Cotton, Kids, Kids, Blue</t>
  </si>
  <si>
    <t>Hats, Ball cap, Cotton, Kids, Kids, Green</t>
  </si>
  <si>
    <t>Hats, Ball cap, Cotton, Kids, Kids, Red</t>
  </si>
  <si>
    <t>Qty Purch</t>
  </si>
  <si>
    <t>Total Purch</t>
  </si>
  <si>
    <t>Qty Sold</t>
  </si>
  <si>
    <t>Total Sales</t>
  </si>
  <si>
    <t>Comparison of Inventory Purchases &amp; Sales</t>
  </si>
  <si>
    <t>Month</t>
  </si>
  <si>
    <t>Comparing QUANTITY of Inventory Purchases &amp; Sales</t>
  </si>
  <si>
    <t>Comparing TOTAL $ of Inventory Purchases &amp; Sales</t>
  </si>
  <si>
    <t>Inventory Reconcilition</t>
  </si>
  <si>
    <t>Physical Count        End of Q1</t>
  </si>
  <si>
    <t>Sum of Physical Count        End of Q1</t>
  </si>
  <si>
    <t>FullDescUPC</t>
  </si>
  <si>
    <t>127 Clothing, Pant, Dress, Girls, S, Black</t>
  </si>
  <si>
    <t>128 Clothing, Pant, Dress, Girls, S, Brown</t>
  </si>
  <si>
    <t>129 Clothing, Pant, Dress, Girls, S, Tan</t>
  </si>
  <si>
    <t>130 Clothing, Pant, Dress, Girls, M, Black</t>
  </si>
  <si>
    <t>131 Clothing, Pant, Dress, Girls, M, Brown</t>
  </si>
  <si>
    <t>132 Clothing, Pant, Dress, Girls, M, Tan</t>
  </si>
  <si>
    <t>133 Clothing, Pant, Dress, Girls, L, Black</t>
  </si>
  <si>
    <t>134 Clothing, Pant, Dress, Girls, L, Brown</t>
  </si>
  <si>
    <t>135 Clothing, Pant, Dress, Girls, L, Tan</t>
  </si>
  <si>
    <t>163 Clothing, Pant, Casual, Girls, S, Green</t>
  </si>
  <si>
    <t>164 Clothing, Pant, Casual, Girls, S, Blue</t>
  </si>
  <si>
    <t>165 Clothing, Pant, Casual, Girls, S, White</t>
  </si>
  <si>
    <t>166 Clothing, Pant, Casual, Girls, M, Green</t>
  </si>
  <si>
    <t>167 Clothing, Pant, Casual, Girls, M, Blue</t>
  </si>
  <si>
    <t>168 Clothing, Pant, Casual, Girls, M, White</t>
  </si>
  <si>
    <t>169 Clothing, Pant, Casual, Girls, L, Green</t>
  </si>
  <si>
    <t>170 Clothing, Pant, Casual, Girls, L, Blue</t>
  </si>
  <si>
    <t>171 Clothing, Pant, Casual, Girls, L, White</t>
  </si>
  <si>
    <t>181 Clothing, Skirt &amp; Top Set, Playtime, Girls, S, Flowered</t>
  </si>
  <si>
    <t>182 Clothing, Skirt &amp; Top Set, Playtime, Girls, S, Butterflies</t>
  </si>
  <si>
    <t>183 Clothing, Skirt &amp; Top Set, Playtime, Girls, S, Animals</t>
  </si>
  <si>
    <t>184 Clothing, Skirt &amp; Top Set, Playtime, Girls, M, Flowered</t>
  </si>
  <si>
    <t>185 Clothing, Skirt &amp; Top Set, Playtime, Girls, M, Butterflies</t>
  </si>
  <si>
    <t>186 Clothing, Skirt &amp; Top Set, Playtime, Girls, M, Animals</t>
  </si>
  <si>
    <t>187 Clothing, Skirt &amp; Top Set, Playtime, Girls, L, Flowered</t>
  </si>
  <si>
    <t>188 Clothing, Skirt &amp; Top Set, Playtime, Girls, L, Butterflies</t>
  </si>
  <si>
    <t>189 Clothing, Skirt &amp; Top Set, Playtime, Girls, L, Animals</t>
  </si>
  <si>
    <t>217 Footwear, Shoes, SlipOns, Girls, S, Black</t>
  </si>
  <si>
    <t>218 Footwear, Shoes, SlipOns, Girls, S, Red</t>
  </si>
  <si>
    <t>219 Footwear, Shoes, SlipOns, Girls, S, White</t>
  </si>
  <si>
    <t>220 Footwear, Shoes, SlipOns, Girls, M, Black</t>
  </si>
  <si>
    <t>221 Footwear, Shoes, SlipOns, Girls, M, Red</t>
  </si>
  <si>
    <t>222 Footwear, Shoes, SlipOns, Girls, M, White</t>
  </si>
  <si>
    <t>223 Footwear, Shoes, SlipOns, Girls, L, Black</t>
  </si>
  <si>
    <t>224 Footwear, Shoes, SlipOns, Girls, L, Red</t>
  </si>
  <si>
    <t>225 Footwear, Shoes, SlipOns, Girls, L, White</t>
  </si>
  <si>
    <t>232 Accessories, Hair Accessories, Ponytail Ties, Girls, Girls, Assorted Set</t>
  </si>
  <si>
    <t>233 Accessories, Hair Accessories, Headbands, Girls, Girls, Assorted Set</t>
  </si>
  <si>
    <t>236 Accessories, Jewelry, Necklace, Girls, 10", Gold</t>
  </si>
  <si>
    <t>237 Accessories, Jewelry, Necklace, Girls, 10", Silver</t>
  </si>
  <si>
    <t>240 Accessories, Jewelry, Bracelet, Girls, 5", Gold</t>
  </si>
  <si>
    <t>241 Accessories, Jewelry, Bracelet, Girls, 5", Silver</t>
  </si>
  <si>
    <t>244 Hats, Sun hat, Eyelet, Girls, Girls, White</t>
  </si>
  <si>
    <t>245 Hats, Sun hat, Eyelet, Girls, Girls, Blue</t>
  </si>
  <si>
    <t>Sales</t>
  </si>
  <si>
    <t>Inventory Purchases</t>
  </si>
  <si>
    <t>Ending Inventory</t>
  </si>
  <si>
    <t>Other Expenses</t>
  </si>
  <si>
    <t>.</t>
  </si>
  <si>
    <t>$ Goal</t>
  </si>
  <si>
    <t>Sales $</t>
  </si>
  <si>
    <t>Qty Goal</t>
  </si>
  <si>
    <t>Goal</t>
  </si>
  <si>
    <t>Achieved</t>
  </si>
  <si>
    <t>Sale % of Goal</t>
  </si>
  <si>
    <t>Q1 Sales Goal</t>
  </si>
  <si>
    <t>PRACTICE GRAPH</t>
  </si>
  <si>
    <t>Top table below is source for the graph below</t>
  </si>
  <si>
    <t>The smaller table is good to display on report</t>
  </si>
  <si>
    <t>Sales Actuals &amp; Goals by Month for 2021 Q1</t>
  </si>
  <si>
    <t>Indicates Quality Budgeting Over the Quarter</t>
  </si>
  <si>
    <t>Legend</t>
  </si>
  <si>
    <t>BUDGET</t>
  </si>
  <si>
    <t>ACTUAL</t>
  </si>
  <si>
    <t>BUDGET PERFORMANCE</t>
  </si>
  <si>
    <t>2021 Q1 ENDING INVENTORY REVIEW</t>
  </si>
  <si>
    <t>The chart above illustrates that the purchasing process and policies need to be reworked. You can see that large inventory purchases were made before the opening of the store, which was necessary, but Melisa was not watching the sales trends often enough. In the absense of the large orders at the beginning, Mackies would likely have run out of some items the customers wanted. In the future, two things should be changed. Mackie's should add reorder levels to the inventory list/system and utilize daily or weekly inventory reports to stay on top of the ordering. it is also important to keep inventory lean to closely match sales expectations, not too much over and not running out of stock customers want. This also keeps storage costs to a minimum. A just in time type of inventory requires dilegently watching the sales trends and reviewing the forecast on a regular basis.</t>
  </si>
  <si>
    <t>THE SLICERS BELOW ALLOW YOU TO NARROW THE VIEW ON THE Q1 ENDING INVENTORY CHART</t>
  </si>
  <si>
    <t>aaaa</t>
  </si>
  <si>
    <t>aaa</t>
  </si>
  <si>
    <t>Mackie's Example 2 -- Analysis and Reporting</t>
  </si>
  <si>
    <t>Introduction</t>
  </si>
  <si>
    <t xml:space="preserve">This file is a follow up to the first Mackie's Clothing Boutique example.  This example shows analysis and review at the end of Q1. The store has been open for 3 months and sales were good, nearly meeting sales targets for each month and the quarter. However, there is room to learn from this Q1 experience and perform better in the next. As the analysis shows, there are some inconsistencies that need to be corrected and important changes that should be implemented early in the next quarter. </t>
  </si>
  <si>
    <t>MACKIE'S CLOTHING BOUTIQUE                                                                                             2021 Q1 Sales Recap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</si>
</sst>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m/d/yy"/>
    <numFmt numFmtId="165" formatCode="ddd"/>
    <numFmt numFmtId="166" formatCode="0_);[Red]\(0\)"/>
  </numFmts>
  <fonts count="23" x14ac:knownFonts="1">
    <font>
      <sz val="9"/>
      <color theme="1"/>
      <name val="Calibri"/>
      <family val="2"/>
      <scheme val="minor"/>
    </font>
    <font>
      <sz val="14"/>
      <name val="Gadugi"/>
      <family val="2"/>
    </font>
    <font>
      <b/>
      <sz val="14"/>
      <name val="Gadugi"/>
      <family val="2"/>
    </font>
    <font>
      <b/>
      <sz val="20"/>
      <color rgb="FF3333FF"/>
      <name val="Gadugi"/>
      <family val="2"/>
    </font>
    <font>
      <b/>
      <sz val="14"/>
      <color rgb="FFFF0000"/>
      <name val="Gadugi"/>
      <family val="2"/>
    </font>
    <font>
      <b/>
      <sz val="20"/>
      <name val="Gadugi"/>
      <family val="2"/>
    </font>
    <font>
      <b/>
      <sz val="14"/>
      <color indexed="12"/>
      <name val="Gadugi"/>
      <family val="2"/>
    </font>
    <font>
      <b/>
      <sz val="18"/>
      <name val="Gadugi"/>
      <family val="2"/>
    </font>
    <font>
      <sz val="16"/>
      <name val="Gadugi"/>
      <family val="2"/>
    </font>
    <font>
      <sz val="9"/>
      <color theme="0"/>
      <name val="Calibri"/>
      <family val="2"/>
      <scheme val="minor"/>
    </font>
    <font>
      <b/>
      <sz val="11"/>
      <color theme="1" tint="0.14999847407452621"/>
      <name val="Calibri"/>
      <family val="2"/>
      <scheme val="minor"/>
    </font>
    <font>
      <sz val="12"/>
      <color theme="1"/>
      <name val="Calibri"/>
      <family val="2"/>
      <scheme val="minor"/>
    </font>
    <font>
      <sz val="16"/>
      <color theme="1"/>
      <name val="Calibri"/>
      <family val="2"/>
      <scheme val="minor"/>
    </font>
    <font>
      <sz val="14"/>
      <color theme="1" tint="0.14999847407452621"/>
      <name val="Calibri"/>
      <family val="2"/>
      <scheme val="minor"/>
    </font>
    <font>
      <b/>
      <i/>
      <sz val="24"/>
      <color rgb="FF0070C0"/>
      <name val="Calibri"/>
      <family val="2"/>
      <scheme val="minor"/>
    </font>
    <font>
      <b/>
      <sz val="24"/>
      <color theme="0"/>
      <name val="Calibri"/>
      <family val="2"/>
      <scheme val="minor"/>
    </font>
    <font>
      <sz val="14"/>
      <color rgb="FF0070C0"/>
      <name val="Gadugi"/>
      <family val="2"/>
    </font>
    <font>
      <b/>
      <i/>
      <sz val="24"/>
      <color theme="0"/>
      <name val="Calibri"/>
      <family val="2"/>
      <scheme val="minor"/>
    </font>
    <font>
      <b/>
      <sz val="16"/>
      <color rgb="FFFFC000"/>
      <name val="Calibri"/>
      <family val="2"/>
      <scheme val="minor"/>
    </font>
    <font>
      <b/>
      <sz val="16"/>
      <color rgb="FF0070C0"/>
      <name val="Calibri"/>
      <family val="2"/>
      <scheme val="minor"/>
    </font>
    <font>
      <sz val="12"/>
      <color theme="1" tint="0.249977111117893"/>
      <name val="Gadugi"/>
      <family val="2"/>
    </font>
    <font>
      <b/>
      <sz val="24"/>
      <color theme="1" tint="0.249977111117893"/>
      <name val="Calibri"/>
      <family val="2"/>
      <scheme val="minor"/>
    </font>
    <font>
      <b/>
      <sz val="20"/>
      <color theme="0"/>
      <name val="Calibri"/>
      <family val="2"/>
      <scheme val="minor"/>
    </font>
  </fonts>
  <fills count="9">
    <fill>
      <patternFill patternType="none"/>
    </fill>
    <fill>
      <patternFill patternType="gray125"/>
    </fill>
    <fill>
      <patternFill patternType="solid">
        <fgColor indexed="51"/>
        <bgColor indexed="64"/>
      </patternFill>
    </fill>
    <fill>
      <patternFill patternType="solid">
        <fgColor indexed="53"/>
        <bgColor indexed="64"/>
      </patternFill>
    </fill>
    <fill>
      <patternFill patternType="solid">
        <fgColor theme="0"/>
        <bgColor indexed="64"/>
      </patternFill>
    </fill>
    <fill>
      <patternFill patternType="solid">
        <fgColor rgb="FFFFC000"/>
        <bgColor indexed="64"/>
      </patternFill>
    </fill>
    <fill>
      <patternFill patternType="solid">
        <fgColor theme="8" tint="-0.24994659260841701"/>
        <bgColor indexed="64"/>
      </patternFill>
    </fill>
    <fill>
      <patternFill patternType="solid">
        <fgColor rgb="FF33CC33"/>
        <bgColor indexed="64"/>
      </patternFill>
    </fill>
    <fill>
      <gradientFill type="path" left="0.5" right="0.5" top="0.5" bottom="0.5">
        <stop position="0">
          <color theme="0"/>
        </stop>
        <stop position="1">
          <color theme="4"/>
        </stop>
      </gradientFill>
    </fill>
  </fills>
  <borders count="4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rgb="FF33CC33"/>
      </left>
      <right/>
      <top style="thin">
        <color rgb="FF33CC33"/>
      </top>
      <bottom/>
      <diagonal/>
    </border>
    <border>
      <left/>
      <right/>
      <top style="thin">
        <color rgb="FF33CC33"/>
      </top>
      <bottom/>
      <diagonal/>
    </border>
    <border>
      <left/>
      <right style="thin">
        <color rgb="FF33CC33"/>
      </right>
      <top style="thin">
        <color rgb="FF33CC33"/>
      </top>
      <bottom/>
      <diagonal/>
    </border>
    <border>
      <left style="thin">
        <color rgb="FF33CC33"/>
      </left>
      <right/>
      <top/>
      <bottom style="thin">
        <color indexed="64"/>
      </bottom>
      <diagonal/>
    </border>
    <border>
      <left/>
      <right style="thin">
        <color rgb="FF33CC33"/>
      </right>
      <top/>
      <bottom style="thin">
        <color indexed="64"/>
      </bottom>
      <diagonal/>
    </border>
    <border>
      <left style="thin">
        <color theme="2" tint="-0.24994659260841701"/>
      </left>
      <right style="thin">
        <color rgb="FF0070C0"/>
      </right>
      <top style="thin">
        <color theme="2" tint="-0.24994659260841701"/>
      </top>
      <bottom style="thin">
        <color theme="2" tint="-0.24994659260841701"/>
      </bottom>
      <diagonal/>
    </border>
    <border>
      <left style="thin">
        <color theme="2" tint="-0.24994659260841701"/>
      </left>
      <right style="thin">
        <color rgb="FF0070C0"/>
      </right>
      <top style="thin">
        <color rgb="FF0070C0"/>
      </top>
      <bottom/>
      <diagonal/>
    </border>
    <border>
      <left style="thin">
        <color theme="2" tint="-0.24994659260841701"/>
      </left>
      <right style="thin">
        <color rgb="FF0070C0"/>
      </right>
      <top style="thin">
        <color theme="2" tint="-0.499984740745262"/>
      </top>
      <bottom style="thin">
        <color theme="2" tint="-0.24994659260841701"/>
      </bottom>
      <diagonal/>
    </border>
    <border>
      <left style="thin">
        <color theme="2" tint="-0.24994659260841701"/>
      </left>
      <right style="thin">
        <color rgb="FF0070C0"/>
      </right>
      <top style="thin">
        <color theme="2" tint="-0.24994659260841701"/>
      </top>
      <bottom/>
      <diagonal/>
    </border>
    <border>
      <left style="thin">
        <color theme="2" tint="-0.24994659260841701"/>
      </left>
      <right style="thin">
        <color rgb="FF0070C0"/>
      </right>
      <top style="thin">
        <color theme="2" tint="-0.499984740745262"/>
      </top>
      <bottom style="thin">
        <color rgb="FF0070C0"/>
      </bottom>
      <diagonal/>
    </border>
    <border>
      <left style="thin">
        <color rgb="FF0070C0"/>
      </left>
      <right/>
      <top style="thin">
        <color rgb="FF0070C0"/>
      </top>
      <bottom/>
      <diagonal/>
    </border>
    <border>
      <left style="thin">
        <color rgb="FF0070C0"/>
      </left>
      <right/>
      <top style="thin">
        <color theme="2" tint="-0.499984740745262"/>
      </top>
      <bottom style="thin">
        <color theme="2" tint="-0.24994659260841701"/>
      </bottom>
      <diagonal/>
    </border>
    <border>
      <left style="thin">
        <color rgb="FF0070C0"/>
      </left>
      <right/>
      <top style="thin">
        <color theme="2" tint="-0.24994659260841701"/>
      </top>
      <bottom style="thin">
        <color theme="2" tint="-0.24994659260841701"/>
      </bottom>
      <diagonal/>
    </border>
    <border>
      <left style="thin">
        <color rgb="FF0070C0"/>
      </left>
      <right/>
      <top style="thin">
        <color theme="2" tint="-0.24994659260841701"/>
      </top>
      <bottom/>
      <diagonal/>
    </border>
    <border>
      <left style="thin">
        <color rgb="FF0070C0"/>
      </left>
      <right/>
      <top style="thin">
        <color theme="2" tint="-0.499984740745262"/>
      </top>
      <bottom style="thin">
        <color rgb="FF0070C0"/>
      </bottom>
      <diagonal/>
    </border>
    <border>
      <left style="thin">
        <color theme="2" tint="-0.499984740745262"/>
      </left>
      <right style="thin">
        <color theme="2" tint="-0.24994659260841701"/>
      </right>
      <top style="thin">
        <color rgb="FF0070C0"/>
      </top>
      <bottom/>
      <diagonal/>
    </border>
    <border>
      <left style="thin">
        <color theme="2" tint="-0.499984740745262"/>
      </left>
      <right style="thin">
        <color theme="2" tint="-0.24994659260841701"/>
      </right>
      <top style="thin">
        <color theme="2" tint="-0.499984740745262"/>
      </top>
      <bottom style="thin">
        <color theme="2" tint="-0.24994659260841701"/>
      </bottom>
      <diagonal/>
    </border>
    <border>
      <left style="thin">
        <color theme="2" tint="-0.499984740745262"/>
      </left>
      <right style="thin">
        <color theme="2" tint="-0.24994659260841701"/>
      </right>
      <top style="thin">
        <color theme="2" tint="-0.24994659260841701"/>
      </top>
      <bottom style="thin">
        <color theme="2" tint="-0.24994659260841701"/>
      </bottom>
      <diagonal/>
    </border>
    <border>
      <left style="thin">
        <color theme="2" tint="-0.499984740745262"/>
      </left>
      <right style="thin">
        <color theme="2" tint="-0.24994659260841701"/>
      </right>
      <top style="thin">
        <color theme="2" tint="-0.24994659260841701"/>
      </top>
      <bottom/>
      <diagonal/>
    </border>
    <border>
      <left style="thin">
        <color theme="2" tint="-0.499984740745262"/>
      </left>
      <right style="thin">
        <color theme="2" tint="-0.24994659260841701"/>
      </right>
      <top style="thin">
        <color theme="2" tint="-0.499984740745262"/>
      </top>
      <bottom style="thin">
        <color rgb="FF0070C0"/>
      </bottom>
      <diagonal/>
    </border>
  </borders>
  <cellStyleXfs count="2">
    <xf numFmtId="0" fontId="0" fillId="0" borderId="0"/>
    <xf numFmtId="0" fontId="1" fillId="0" borderId="0"/>
  </cellStyleXfs>
  <cellXfs count="234">
    <xf numFmtId="0" fontId="0" fillId="0" borderId="0" xfId="0"/>
    <xf numFmtId="0" fontId="1" fillId="0" borderId="0" xfId="1" applyAlignment="1">
      <alignment vertical="top"/>
    </xf>
    <xf numFmtId="0" fontId="1" fillId="0" borderId="0" xfId="1"/>
    <xf numFmtId="0" fontId="1" fillId="0" borderId="0" xfId="1" applyAlignment="1">
      <alignment horizontal="center"/>
    </xf>
    <xf numFmtId="8" fontId="1" fillId="0" borderId="0" xfId="1" applyNumberFormat="1"/>
    <xf numFmtId="0" fontId="1" fillId="0" borderId="0" xfId="1" applyAlignment="1">
      <alignment vertical="center"/>
    </xf>
    <xf numFmtId="0" fontId="1" fillId="0" borderId="0" xfId="1" quotePrefix="1"/>
    <xf numFmtId="0" fontId="1" fillId="0" borderId="1" xfId="1" applyBorder="1" applyAlignment="1">
      <alignment horizontal="center"/>
    </xf>
    <xf numFmtId="8" fontId="1" fillId="0" borderId="0" xfId="1" applyNumberFormat="1" applyAlignment="1">
      <alignment horizontal="center"/>
    </xf>
    <xf numFmtId="0" fontId="1" fillId="0" borderId="0" xfId="1" applyAlignment="1">
      <alignment horizontal="left" vertical="center"/>
    </xf>
    <xf numFmtId="14" fontId="1" fillId="0" borderId="0" xfId="1" applyNumberFormat="1" applyAlignment="1">
      <alignment horizontal="center"/>
    </xf>
    <xf numFmtId="0" fontId="1" fillId="0" borderId="0" xfId="1" applyAlignment="1">
      <alignment horizontal="center" vertical="center"/>
    </xf>
    <xf numFmtId="8" fontId="1" fillId="0" borderId="0" xfId="1" applyNumberFormat="1" applyAlignment="1">
      <alignment horizontal="center" vertical="center"/>
    </xf>
    <xf numFmtId="8" fontId="1" fillId="0" borderId="0" xfId="1" applyNumberFormat="1" applyAlignment="1">
      <alignment vertical="center"/>
    </xf>
    <xf numFmtId="8" fontId="2" fillId="0" borderId="0" xfId="1" applyNumberFormat="1" applyFont="1" applyAlignment="1">
      <alignment vertical="center"/>
    </xf>
    <xf numFmtId="0" fontId="2" fillId="0" borderId="0" xfId="1" applyFont="1" applyAlignment="1">
      <alignment vertical="center"/>
    </xf>
    <xf numFmtId="164" fontId="1" fillId="0" borderId="0" xfId="1" applyNumberFormat="1" applyAlignment="1">
      <alignment vertical="center"/>
    </xf>
    <xf numFmtId="0" fontId="2" fillId="0" borderId="0" xfId="1" applyFont="1" applyAlignment="1">
      <alignment horizontal="center" vertical="center"/>
    </xf>
    <xf numFmtId="164" fontId="1" fillId="0" borderId="1" xfId="1" applyNumberFormat="1" applyBorder="1" applyAlignment="1">
      <alignment horizontal="center" vertical="center"/>
    </xf>
    <xf numFmtId="0" fontId="1" fillId="0" borderId="1" xfId="1" applyBorder="1" applyAlignment="1">
      <alignment horizontal="center" vertical="center"/>
    </xf>
    <xf numFmtId="8" fontId="1" fillId="0" borderId="1" xfId="1" applyNumberFormat="1" applyBorder="1" applyAlignment="1">
      <alignment horizontal="center" vertical="center"/>
    </xf>
    <xf numFmtId="8" fontId="2" fillId="0" borderId="2" xfId="1" applyNumberFormat="1" applyFont="1" applyBorder="1" applyAlignment="1">
      <alignment horizontal="center"/>
    </xf>
    <xf numFmtId="8" fontId="2" fillId="0" borderId="1" xfId="1" applyNumberFormat="1" applyFont="1" applyBorder="1" applyAlignment="1">
      <alignment horizontal="center"/>
    </xf>
    <xf numFmtId="164" fontId="1" fillId="0" borderId="0" xfId="1" applyNumberFormat="1" applyAlignment="1">
      <alignment horizontal="center" vertical="center"/>
    </xf>
    <xf numFmtId="8" fontId="1" fillId="0" borderId="0" xfId="1" applyNumberFormat="1" applyAlignment="1">
      <alignment horizontal="right" vertical="center"/>
    </xf>
    <xf numFmtId="8" fontId="1" fillId="0" borderId="3" xfId="1" applyNumberFormat="1" applyBorder="1" applyAlignment="1">
      <alignment horizontal="right"/>
    </xf>
    <xf numFmtId="8" fontId="1" fillId="0" borderId="4" xfId="1" applyNumberFormat="1" applyBorder="1" applyAlignment="1">
      <alignment horizontal="right"/>
    </xf>
    <xf numFmtId="8" fontId="1" fillId="0" borderId="5" xfId="1" applyNumberFormat="1" applyBorder="1" applyAlignment="1">
      <alignment horizontal="right"/>
    </xf>
    <xf numFmtId="8" fontId="1" fillId="0" borderId="0" xfId="1" applyNumberFormat="1" applyAlignment="1">
      <alignment horizontal="right"/>
    </xf>
    <xf numFmtId="8" fontId="2" fillId="0" borderId="0" xfId="1" applyNumberFormat="1" applyFont="1" applyAlignment="1">
      <alignment horizontal="center"/>
    </xf>
    <xf numFmtId="0" fontId="1" fillId="0" borderId="1" xfId="1" applyBorder="1"/>
    <xf numFmtId="8" fontId="1" fillId="0" borderId="1" xfId="1" applyNumberFormat="1" applyBorder="1"/>
    <xf numFmtId="14" fontId="1" fillId="0" borderId="0" xfId="1" applyNumberFormat="1"/>
    <xf numFmtId="8" fontId="1" fillId="0" borderId="5" xfId="1" applyNumberFormat="1" applyBorder="1" applyAlignment="1">
      <alignment horizontal="center"/>
    </xf>
    <xf numFmtId="8" fontId="3" fillId="0" borderId="0" xfId="1" applyNumberFormat="1" applyFont="1" applyAlignment="1">
      <alignment horizontal="center"/>
    </xf>
    <xf numFmtId="0" fontId="4" fillId="0" borderId="0" xfId="1" applyFont="1" applyAlignment="1">
      <alignment vertical="center" wrapText="1"/>
    </xf>
    <xf numFmtId="10" fontId="1" fillId="2" borderId="7" xfId="1" applyNumberFormat="1" applyFill="1" applyBorder="1" applyAlignment="1">
      <alignment horizontal="center" vertical="center"/>
    </xf>
    <xf numFmtId="8" fontId="2" fillId="3" borderId="8" xfId="1" applyNumberFormat="1" applyFont="1" applyFill="1" applyBorder="1" applyAlignment="1">
      <alignment horizontal="center" vertical="center"/>
    </xf>
    <xf numFmtId="10" fontId="1" fillId="0" borderId="0" xfId="1" applyNumberFormat="1" applyAlignment="1">
      <alignment horizontal="center" vertical="center"/>
    </xf>
    <xf numFmtId="0" fontId="1" fillId="0" borderId="0" xfId="1" quotePrefix="1" applyAlignment="1">
      <alignment horizontal="center" vertical="center"/>
    </xf>
    <xf numFmtId="8" fontId="2" fillId="0" borderId="0" xfId="1" applyNumberFormat="1" applyFont="1" applyAlignment="1">
      <alignment horizontal="center" vertical="center"/>
    </xf>
    <xf numFmtId="0" fontId="1" fillId="0" borderId="1" xfId="1" applyBorder="1" applyAlignment="1">
      <alignment horizontal="left" vertical="center"/>
    </xf>
    <xf numFmtId="10" fontId="1" fillId="0" borderId="1" xfId="1" applyNumberFormat="1" applyBorder="1" applyAlignment="1">
      <alignment horizontal="center" vertical="center"/>
    </xf>
    <xf numFmtId="8" fontId="1" fillId="0" borderId="1" xfId="1" applyNumberFormat="1" applyBorder="1" applyAlignment="1">
      <alignment horizontal="center" vertical="center" wrapText="1"/>
    </xf>
    <xf numFmtId="8" fontId="1" fillId="0" borderId="0" xfId="1" applyNumberFormat="1" applyAlignment="1">
      <alignment horizontal="center" vertical="center" wrapText="1"/>
    </xf>
    <xf numFmtId="0" fontId="1" fillId="0" borderId="1" xfId="1" applyBorder="1" applyAlignment="1">
      <alignment horizontal="center" vertical="center" wrapText="1"/>
    </xf>
    <xf numFmtId="0" fontId="1" fillId="4" borderId="1" xfId="1" applyFill="1" applyBorder="1" applyAlignment="1">
      <alignment horizontal="center" vertical="center"/>
    </xf>
    <xf numFmtId="8" fontId="5" fillId="0" borderId="0" xfId="1" applyNumberFormat="1" applyFont="1" applyAlignment="1">
      <alignment horizontal="center"/>
    </xf>
    <xf numFmtId="0" fontId="1" fillId="4" borderId="0" xfId="1" applyFill="1" applyAlignment="1">
      <alignment horizontal="center" vertical="center"/>
    </xf>
    <xf numFmtId="0" fontId="6" fillId="4" borderId="0" xfId="1" applyFont="1" applyFill="1" applyAlignment="1">
      <alignment horizontal="center" vertical="center"/>
    </xf>
    <xf numFmtId="0" fontId="1" fillId="4" borderId="0" xfId="1" applyFill="1" applyAlignment="1">
      <alignment vertical="center"/>
    </xf>
    <xf numFmtId="40" fontId="1" fillId="0" borderId="0" xfId="1" applyNumberFormat="1" applyAlignment="1">
      <alignment horizontal="center" vertical="center"/>
    </xf>
    <xf numFmtId="8" fontId="2" fillId="0" borderId="0" xfId="1" applyNumberFormat="1" applyFont="1" applyAlignment="1">
      <alignment horizontal="center" vertical="center" wrapText="1"/>
    </xf>
    <xf numFmtId="164" fontId="1" fillId="0" borderId="0" xfId="1" applyNumberFormat="1" applyAlignment="1">
      <alignment horizontal="left" vertical="center"/>
    </xf>
    <xf numFmtId="40" fontId="1" fillId="0" borderId="0" xfId="1" quotePrefix="1" applyNumberFormat="1" applyAlignment="1">
      <alignment horizontal="right" vertical="center"/>
    </xf>
    <xf numFmtId="0" fontId="1" fillId="0" borderId="0" xfId="1" quotePrefix="1" applyAlignment="1">
      <alignment vertical="center"/>
    </xf>
    <xf numFmtId="40" fontId="1" fillId="0" borderId="0" xfId="1" applyNumberFormat="1" applyAlignment="1">
      <alignment horizontal="center" vertical="center" wrapText="1"/>
    </xf>
    <xf numFmtId="8" fontId="1" fillId="0" borderId="0" xfId="1" applyNumberFormat="1" applyAlignment="1">
      <alignment horizontal="left" vertical="center"/>
    </xf>
    <xf numFmtId="6" fontId="1" fillId="0" borderId="0" xfId="1" applyNumberFormat="1" applyAlignment="1">
      <alignment horizontal="center"/>
    </xf>
    <xf numFmtId="165" fontId="1" fillId="0" borderId="0" xfId="1" applyNumberFormat="1" applyAlignment="1">
      <alignment horizontal="left" vertical="center"/>
    </xf>
    <xf numFmtId="9" fontId="1" fillId="0" borderId="0" xfId="1" applyNumberFormat="1" applyAlignment="1">
      <alignment horizontal="center" vertical="center"/>
    </xf>
    <xf numFmtId="8" fontId="2" fillId="0" borderId="0" xfId="1" applyNumberFormat="1" applyFont="1" applyAlignment="1">
      <alignment vertical="center" wrapText="1"/>
    </xf>
    <xf numFmtId="8" fontId="1" fillId="0" borderId="0" xfId="1" quotePrefix="1" applyNumberFormat="1" applyAlignment="1">
      <alignment horizontal="right" vertical="center"/>
    </xf>
    <xf numFmtId="165" fontId="1" fillId="0" borderId="0" xfId="1" applyNumberFormat="1" applyAlignment="1">
      <alignment horizontal="center" vertical="center"/>
    </xf>
    <xf numFmtId="8" fontId="1" fillId="0" borderId="0" xfId="1" quotePrefix="1" applyNumberFormat="1" applyAlignment="1">
      <alignment horizontal="center" vertical="center"/>
    </xf>
    <xf numFmtId="165" fontId="1" fillId="0" borderId="1" xfId="1" applyNumberFormat="1" applyBorder="1" applyAlignment="1">
      <alignment horizontal="center" vertical="center" wrapText="1"/>
    </xf>
    <xf numFmtId="9" fontId="1" fillId="0" borderId="0" xfId="1" applyNumberFormat="1" applyAlignment="1">
      <alignment horizontal="center" vertical="center" wrapText="1"/>
    </xf>
    <xf numFmtId="0" fontId="1" fillId="0" borderId="0" xfId="1" applyAlignment="1">
      <alignment horizontal="center" vertical="center" wrapText="1"/>
    </xf>
    <xf numFmtId="0" fontId="7" fillId="0" borderId="0" xfId="1" applyFont="1" applyAlignment="1">
      <alignment vertical="center"/>
    </xf>
    <xf numFmtId="0" fontId="1" fillId="0" borderId="6" xfId="1" applyBorder="1" applyAlignment="1">
      <alignment vertical="center"/>
    </xf>
    <xf numFmtId="0" fontId="1" fillId="0" borderId="3" xfId="1" applyBorder="1" applyAlignment="1">
      <alignment vertical="center"/>
    </xf>
    <xf numFmtId="0" fontId="1" fillId="0" borderId="4" xfId="1" applyBorder="1" applyAlignment="1">
      <alignment vertical="center"/>
    </xf>
    <xf numFmtId="0" fontId="1" fillId="0" borderId="12" xfId="1" applyBorder="1" applyAlignment="1">
      <alignment vertical="center"/>
    </xf>
    <xf numFmtId="0" fontId="1" fillId="0" borderId="7" xfId="1" applyBorder="1" applyAlignment="1">
      <alignment vertical="center"/>
    </xf>
    <xf numFmtId="0" fontId="1" fillId="0" borderId="5" xfId="1" applyBorder="1" applyAlignment="1">
      <alignment vertical="center"/>
    </xf>
    <xf numFmtId="0" fontId="1" fillId="0" borderId="7" xfId="1" applyBorder="1" applyAlignment="1">
      <alignment horizontal="left" vertical="center"/>
    </xf>
    <xf numFmtId="0" fontId="1" fillId="0" borderId="5" xfId="1" applyBorder="1" applyAlignment="1">
      <alignment horizontal="center" vertical="center"/>
    </xf>
    <xf numFmtId="0" fontId="1" fillId="0" borderId="12" xfId="1" applyBorder="1" applyAlignment="1">
      <alignment horizontal="center" vertical="center"/>
    </xf>
    <xf numFmtId="0" fontId="1" fillId="0" borderId="7" xfId="1" applyBorder="1" applyAlignment="1">
      <alignment horizontal="center" vertical="center"/>
    </xf>
    <xf numFmtId="166" fontId="1" fillId="5" borderId="0" xfId="1" applyNumberFormat="1" applyFill="1" applyAlignment="1">
      <alignment horizontal="center" vertical="center"/>
    </xf>
    <xf numFmtId="166" fontId="1" fillId="0" borderId="5" xfId="1" applyNumberFormat="1" applyBorder="1" applyAlignment="1">
      <alignment horizontal="center" vertical="center"/>
    </xf>
    <xf numFmtId="166" fontId="1" fillId="0" borderId="0" xfId="1" applyNumberFormat="1" applyAlignment="1">
      <alignment horizontal="center" vertical="center"/>
    </xf>
    <xf numFmtId="166" fontId="1" fillId="0" borderId="12" xfId="1" applyNumberFormat="1" applyBorder="1" applyAlignment="1">
      <alignment horizontal="center" vertical="center"/>
    </xf>
    <xf numFmtId="166" fontId="1" fillId="0" borderId="7" xfId="1" applyNumberFormat="1" applyBorder="1" applyAlignment="1">
      <alignment horizontal="center" vertical="center"/>
    </xf>
    <xf numFmtId="6" fontId="1" fillId="5" borderId="0" xfId="1" applyNumberFormat="1" applyFill="1" applyAlignment="1">
      <alignment horizontal="center" vertical="center"/>
    </xf>
    <xf numFmtId="6" fontId="1" fillId="0" borderId="5" xfId="1" applyNumberFormat="1" applyBorder="1" applyAlignment="1">
      <alignment horizontal="center" vertical="center"/>
    </xf>
    <xf numFmtId="6" fontId="1" fillId="0" borderId="0" xfId="1" applyNumberFormat="1" applyAlignment="1">
      <alignment horizontal="center" vertical="center"/>
    </xf>
    <xf numFmtId="6" fontId="1" fillId="0" borderId="12" xfId="1" applyNumberFormat="1" applyBorder="1" applyAlignment="1">
      <alignment horizontal="center" vertical="center"/>
    </xf>
    <xf numFmtId="6" fontId="1" fillId="0" borderId="7" xfId="1" applyNumberFormat="1" applyBorder="1" applyAlignment="1">
      <alignment horizontal="center" vertical="center"/>
    </xf>
    <xf numFmtId="9" fontId="1" fillId="0" borderId="5" xfId="1" applyNumberFormat="1" applyBorder="1" applyAlignment="1">
      <alignment horizontal="center" vertical="center"/>
    </xf>
    <xf numFmtId="9" fontId="1" fillId="0" borderId="12" xfId="1" applyNumberFormat="1" applyBorder="1" applyAlignment="1">
      <alignment horizontal="center" vertical="center"/>
    </xf>
    <xf numFmtId="9" fontId="1" fillId="0" borderId="7" xfId="1" applyNumberFormat="1" applyBorder="1" applyAlignment="1">
      <alignment horizontal="center" vertical="center"/>
    </xf>
    <xf numFmtId="0" fontId="1" fillId="0" borderId="8" xfId="1" applyBorder="1" applyAlignment="1">
      <alignment horizontal="left" vertical="center"/>
    </xf>
    <xf numFmtId="9" fontId="1" fillId="0" borderId="2" xfId="1" applyNumberFormat="1" applyBorder="1" applyAlignment="1">
      <alignment horizontal="center" vertical="center"/>
    </xf>
    <xf numFmtId="9" fontId="1" fillId="0" borderId="1" xfId="1" applyNumberFormat="1" applyBorder="1" applyAlignment="1">
      <alignment horizontal="center" vertical="center"/>
    </xf>
    <xf numFmtId="9" fontId="1" fillId="0" borderId="13" xfId="1" applyNumberFormat="1" applyBorder="1" applyAlignment="1">
      <alignment horizontal="center" vertical="center"/>
    </xf>
    <xf numFmtId="9" fontId="1" fillId="0" borderId="8" xfId="1" applyNumberForma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center"/>
    </xf>
    <xf numFmtId="0" fontId="0" fillId="0" borderId="0" xfId="0" applyBorder="1" applyAlignment="1">
      <alignment horizontal="center" vertical="center"/>
    </xf>
    <xf numFmtId="0" fontId="0" fillId="0" borderId="12" xfId="0" applyBorder="1" applyAlignment="1">
      <alignment horizontal="left" vertical="center"/>
    </xf>
    <xf numFmtId="6" fontId="0" fillId="0" borderId="0" xfId="0" applyNumberFormat="1" applyAlignment="1">
      <alignment horizontal="center" vertical="center"/>
    </xf>
    <xf numFmtId="6" fontId="0" fillId="0" borderId="0" xfId="0" applyNumberFormat="1" applyBorder="1" applyAlignment="1">
      <alignment horizontal="center" vertical="center"/>
    </xf>
    <xf numFmtId="0" fontId="1" fillId="0" borderId="1" xfId="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0" fillId="0" borderId="0" xfId="0" pivotButton="1" applyAlignment="1">
      <alignment horizontal="center" vertical="center"/>
    </xf>
    <xf numFmtId="0" fontId="0" fillId="0" borderId="0" xfId="0" applyNumberFormat="1" applyAlignment="1">
      <alignment horizontal="center" vertical="center"/>
    </xf>
    <xf numFmtId="0" fontId="1" fillId="0" borderId="0" xfId="1" applyFill="1" applyBorder="1" applyAlignment="1">
      <alignment horizontal="center" vertical="center"/>
    </xf>
    <xf numFmtId="0" fontId="6" fillId="0" borderId="0" xfId="1" applyFont="1" applyFill="1" applyBorder="1" applyAlignment="1">
      <alignment horizontal="center" vertical="center"/>
    </xf>
    <xf numFmtId="0" fontId="1" fillId="0" borderId="0" xfId="1" applyBorder="1" applyAlignment="1">
      <alignment horizontal="center" vertical="center"/>
    </xf>
    <xf numFmtId="0" fontId="1" fillId="0" borderId="0" xfId="1" applyBorder="1" applyAlignment="1">
      <alignment vertical="center"/>
    </xf>
    <xf numFmtId="0" fontId="1" fillId="0" borderId="0" xfId="1" quotePrefix="1" applyBorder="1" applyAlignment="1">
      <alignment horizontal="center"/>
    </xf>
    <xf numFmtId="0" fontId="0" fillId="0" borderId="0" xfId="0" applyNumberFormat="1" applyAlignment="1">
      <alignment horizontal="left" vertical="center"/>
    </xf>
    <xf numFmtId="6" fontId="0" fillId="0" borderId="0" xfId="0" applyNumberFormat="1"/>
    <xf numFmtId="0" fontId="0" fillId="0" borderId="12" xfId="0" applyBorder="1"/>
    <xf numFmtId="0" fontId="0" fillId="0" borderId="5" xfId="0" applyBorder="1"/>
    <xf numFmtId="9" fontId="1" fillId="0" borderId="0" xfId="1" applyNumberFormat="1" applyAlignment="1">
      <alignment horizontal="left" vertical="center" wrapText="1"/>
    </xf>
    <xf numFmtId="9" fontId="8" fillId="0" borderId="0" xfId="1" applyNumberFormat="1" applyFont="1" applyAlignment="1">
      <alignment horizontal="left" vertical="center" wrapText="1"/>
    </xf>
    <xf numFmtId="6" fontId="1" fillId="0" borderId="5" xfId="1" applyNumberFormat="1" applyBorder="1" applyAlignment="1">
      <alignment horizontal="center"/>
    </xf>
    <xf numFmtId="6" fontId="1" fillId="0" borderId="4" xfId="1" applyNumberFormat="1" applyBorder="1" applyAlignment="1">
      <alignment horizontal="center"/>
    </xf>
    <xf numFmtId="166" fontId="1" fillId="0" borderId="0" xfId="1" applyNumberFormat="1" applyAlignment="1">
      <alignment horizontal="center"/>
    </xf>
    <xf numFmtId="166" fontId="1" fillId="0" borderId="5" xfId="1" applyNumberFormat="1" applyBorder="1" applyAlignment="1">
      <alignment horizontal="center"/>
    </xf>
    <xf numFmtId="0" fontId="1" fillId="0" borderId="3" xfId="1" applyBorder="1" applyAlignment="1">
      <alignment horizontal="center"/>
    </xf>
    <xf numFmtId="0" fontId="1" fillId="0" borderId="4" xfId="1" applyBorder="1" applyAlignment="1">
      <alignment horizontal="center"/>
    </xf>
    <xf numFmtId="0" fontId="1" fillId="0" borderId="5" xfId="1" applyBorder="1" applyAlignment="1">
      <alignment horizontal="center"/>
    </xf>
    <xf numFmtId="166" fontId="1" fillId="0" borderId="4" xfId="1" applyNumberFormat="1" applyBorder="1" applyAlignment="1">
      <alignment horizontal="center"/>
    </xf>
    <xf numFmtId="166" fontId="1" fillId="0" borderId="3" xfId="1" applyNumberFormat="1" applyBorder="1" applyAlignment="1">
      <alignment horizontal="center"/>
    </xf>
    <xf numFmtId="6" fontId="1" fillId="0" borderId="0" xfId="1" applyNumberFormat="1" applyBorder="1" applyAlignment="1">
      <alignment horizontal="center"/>
    </xf>
    <xf numFmtId="6" fontId="1" fillId="0" borderId="3" xfId="1" applyNumberFormat="1" applyBorder="1" applyAlignment="1">
      <alignment horizontal="center"/>
    </xf>
    <xf numFmtId="0" fontId="1" fillId="0" borderId="0" xfId="1" applyBorder="1" applyAlignment="1">
      <alignment horizontal="center"/>
    </xf>
    <xf numFmtId="9" fontId="1" fillId="0" borderId="3" xfId="1" applyNumberFormat="1" applyBorder="1" applyAlignment="1">
      <alignment horizontal="center"/>
    </xf>
    <xf numFmtId="9" fontId="1" fillId="0" borderId="5" xfId="1" applyNumberFormat="1" applyBorder="1" applyAlignment="1">
      <alignment horizontal="center"/>
    </xf>
    <xf numFmtId="6" fontId="1" fillId="0" borderId="2" xfId="1" applyNumberFormat="1" applyBorder="1" applyAlignment="1">
      <alignment horizontal="center"/>
    </xf>
    <xf numFmtId="9" fontId="1" fillId="0" borderId="0" xfId="1" applyNumberFormat="1" applyBorder="1" applyAlignment="1">
      <alignment horizontal="center"/>
    </xf>
    <xf numFmtId="0" fontId="1" fillId="0" borderId="6" xfId="1" applyBorder="1" applyAlignment="1">
      <alignment horizontal="center"/>
    </xf>
    <xf numFmtId="6" fontId="1" fillId="0" borderId="6" xfId="1" applyNumberFormat="1" applyBorder="1" applyAlignment="1">
      <alignment horizontal="center"/>
    </xf>
    <xf numFmtId="6" fontId="1" fillId="0" borderId="7" xfId="1" applyNumberFormat="1" applyBorder="1" applyAlignment="1">
      <alignment horizontal="center"/>
    </xf>
    <xf numFmtId="6" fontId="1" fillId="0" borderId="8" xfId="1" applyNumberFormat="1" applyBorder="1" applyAlignment="1">
      <alignment horizontal="center"/>
    </xf>
    <xf numFmtId="0" fontId="1" fillId="0" borderId="7" xfId="1" applyBorder="1" applyAlignment="1">
      <alignment horizontal="center"/>
    </xf>
    <xf numFmtId="0" fontId="1" fillId="0" borderId="8" xfId="1" applyBorder="1" applyAlignment="1">
      <alignment horizontal="center"/>
    </xf>
    <xf numFmtId="6" fontId="1" fillId="0" borderId="14" xfId="1" applyNumberFormat="1" applyBorder="1" applyAlignment="1">
      <alignment horizontal="center"/>
    </xf>
    <xf numFmtId="0" fontId="1" fillId="0" borderId="15" xfId="1" applyBorder="1" applyAlignment="1">
      <alignment horizontal="center"/>
    </xf>
    <xf numFmtId="0" fontId="1" fillId="0" borderId="2" xfId="1" applyBorder="1" applyAlignment="1">
      <alignment horizontal="center"/>
    </xf>
    <xf numFmtId="6" fontId="1" fillId="0" borderId="13" xfId="1" applyNumberFormat="1" applyBorder="1" applyAlignment="1">
      <alignment horizontal="center"/>
    </xf>
    <xf numFmtId="6" fontId="1" fillId="0" borderId="12" xfId="1" applyNumberFormat="1" applyBorder="1" applyAlignment="1">
      <alignment horizontal="center"/>
    </xf>
    <xf numFmtId="6" fontId="1" fillId="0" borderId="15" xfId="1" applyNumberFormat="1" applyBorder="1" applyAlignment="1">
      <alignment horizontal="center"/>
    </xf>
    <xf numFmtId="0" fontId="1" fillId="0" borderId="13" xfId="1" applyBorder="1" applyAlignment="1">
      <alignment horizontal="center"/>
    </xf>
    <xf numFmtId="0" fontId="0" fillId="0" borderId="0" xfId="0" applyBorder="1" applyAlignment="1">
      <alignment horizontal="left"/>
    </xf>
    <xf numFmtId="0" fontId="0" fillId="0" borderId="0" xfId="0" applyBorder="1"/>
    <xf numFmtId="0" fontId="0" fillId="0" borderId="0" xfId="0" applyFill="1" applyBorder="1" applyAlignment="1"/>
    <xf numFmtId="0" fontId="11" fillId="0" borderId="0" xfId="0" applyFont="1"/>
    <xf numFmtId="9" fontId="1" fillId="0" borderId="12" xfId="1" applyNumberFormat="1" applyBorder="1" applyAlignment="1">
      <alignment horizontal="left" vertical="center" wrapText="1"/>
    </xf>
    <xf numFmtId="9" fontId="1" fillId="0" borderId="13" xfId="1" applyNumberFormat="1" applyBorder="1" applyAlignment="1">
      <alignment horizontal="left" vertical="center" wrapText="1"/>
    </xf>
    <xf numFmtId="9" fontId="8" fillId="0" borderId="0" xfId="1" applyNumberFormat="1" applyFont="1" applyBorder="1" applyAlignment="1">
      <alignment horizontal="left" vertical="center" wrapText="1"/>
    </xf>
    <xf numFmtId="6" fontId="8" fillId="0" borderId="0" xfId="1" applyNumberFormat="1" applyFont="1" applyBorder="1" applyAlignment="1">
      <alignment horizontal="left" vertical="center" wrapText="1"/>
    </xf>
    <xf numFmtId="0" fontId="0" fillId="0" borderId="2" xfId="0" applyBorder="1"/>
    <xf numFmtId="9" fontId="8" fillId="0" borderId="1" xfId="1" applyNumberFormat="1" applyFont="1" applyBorder="1" applyAlignment="1">
      <alignment horizontal="left" vertical="center" wrapText="1"/>
    </xf>
    <xf numFmtId="0" fontId="14" fillId="0" borderId="15" xfId="0" applyFont="1" applyFill="1" applyBorder="1" applyAlignment="1">
      <alignment vertical="center"/>
    </xf>
    <xf numFmtId="0" fontId="0" fillId="0" borderId="0" xfId="0" applyAlignment="1">
      <alignment horizontal="center" vertical="top"/>
    </xf>
    <xf numFmtId="0" fontId="14" fillId="0" borderId="3" xfId="0" applyFont="1" applyFill="1" applyBorder="1" applyAlignment="1">
      <alignment vertical="center"/>
    </xf>
    <xf numFmtId="0" fontId="14" fillId="0" borderId="4" xfId="0" applyFont="1" applyFill="1" applyBorder="1" applyAlignment="1">
      <alignment vertical="center"/>
    </xf>
    <xf numFmtId="0" fontId="16" fillId="0" borderId="0" xfId="1" applyFont="1" applyBorder="1" applyAlignment="1">
      <alignment horizontal="center"/>
    </xf>
    <xf numFmtId="6" fontId="16" fillId="0" borderId="0" xfId="1" applyNumberFormat="1" applyFont="1" applyBorder="1" applyAlignment="1">
      <alignment horizontal="center"/>
    </xf>
    <xf numFmtId="0" fontId="16" fillId="0" borderId="0" xfId="1" applyFont="1" applyBorder="1" applyAlignment="1"/>
    <xf numFmtId="0" fontId="18" fillId="0" borderId="12" xfId="0" applyFont="1" applyFill="1" applyBorder="1" applyAlignment="1">
      <alignment vertical="center"/>
    </xf>
    <xf numFmtId="0" fontId="19" fillId="0" borderId="12" xfId="0" applyFont="1" applyFill="1" applyBorder="1" applyAlignment="1">
      <alignment vertical="center"/>
    </xf>
    <xf numFmtId="0" fontId="20" fillId="0" borderId="34" xfId="1" applyFont="1" applyBorder="1" applyAlignment="1">
      <alignment horizontal="center"/>
    </xf>
    <xf numFmtId="0" fontId="20" fillId="0" borderId="39" xfId="1" applyFont="1" applyBorder="1" applyAlignment="1">
      <alignment horizontal="center"/>
    </xf>
    <xf numFmtId="0" fontId="20" fillId="0" borderId="30" xfId="1" applyFont="1" applyBorder="1" applyAlignment="1">
      <alignment horizontal="center"/>
    </xf>
    <xf numFmtId="0" fontId="20" fillId="0" borderId="35" xfId="1" applyFont="1" applyBorder="1" applyAlignment="1">
      <alignment horizontal="center"/>
    </xf>
    <xf numFmtId="6" fontId="20" fillId="0" borderId="40" xfId="1" applyNumberFormat="1" applyFont="1" applyBorder="1" applyAlignment="1">
      <alignment horizontal="center"/>
    </xf>
    <xf numFmtId="6" fontId="20" fillId="0" borderId="31" xfId="1" applyNumberFormat="1" applyFont="1" applyBorder="1" applyAlignment="1">
      <alignment horizontal="center"/>
    </xf>
    <xf numFmtId="0" fontId="20" fillId="0" borderId="36" xfId="1" applyFont="1" applyBorder="1" applyAlignment="1">
      <alignment horizontal="center"/>
    </xf>
    <xf numFmtId="6" fontId="20" fillId="0" borderId="41" xfId="1" applyNumberFormat="1" applyFont="1" applyBorder="1" applyAlignment="1">
      <alignment horizontal="center"/>
    </xf>
    <xf numFmtId="6" fontId="20" fillId="0" borderId="29" xfId="1" applyNumberFormat="1" applyFont="1" applyBorder="1" applyAlignment="1">
      <alignment horizontal="center"/>
    </xf>
    <xf numFmtId="0" fontId="20" fillId="0" borderId="37" xfId="1" applyFont="1" applyBorder="1" applyAlignment="1">
      <alignment horizontal="center"/>
    </xf>
    <xf numFmtId="6" fontId="20" fillId="0" borderId="42" xfId="1" applyNumberFormat="1" applyFont="1" applyBorder="1" applyAlignment="1">
      <alignment horizontal="center"/>
    </xf>
    <xf numFmtId="6" fontId="20" fillId="0" borderId="32" xfId="1" applyNumberFormat="1" applyFont="1" applyBorder="1" applyAlignment="1">
      <alignment horizontal="center"/>
    </xf>
    <xf numFmtId="0" fontId="20" fillId="0" borderId="38" xfId="1" applyFont="1" applyBorder="1" applyAlignment="1">
      <alignment horizontal="center"/>
    </xf>
    <xf numFmtId="6" fontId="20" fillId="0" borderId="43" xfId="1" applyNumberFormat="1" applyFont="1" applyBorder="1" applyAlignment="1">
      <alignment horizontal="center"/>
    </xf>
    <xf numFmtId="6" fontId="20" fillId="0" borderId="33" xfId="1" applyNumberFormat="1" applyFont="1" applyBorder="1" applyAlignment="1">
      <alignment horizontal="center"/>
    </xf>
    <xf numFmtId="0" fontId="9" fillId="5" borderId="0" xfId="0" applyFont="1" applyFill="1"/>
    <xf numFmtId="0" fontId="9" fillId="5" borderId="0" xfId="0" applyFont="1" applyFill="1" applyBorder="1"/>
    <xf numFmtId="0" fontId="9" fillId="5" borderId="0" xfId="0" applyFont="1" applyFill="1" applyBorder="1" applyAlignment="1">
      <alignment horizontal="left"/>
    </xf>
    <xf numFmtId="8" fontId="1" fillId="0" borderId="0" xfId="1" applyNumberFormat="1" applyAlignment="1">
      <alignment horizontal="center" vertical="center" wrapText="1"/>
    </xf>
    <xf numFmtId="8" fontId="1" fillId="0" borderId="1" xfId="1" applyNumberFormat="1" applyBorder="1" applyAlignment="1">
      <alignment horizontal="center" vertical="center" wrapText="1"/>
    </xf>
    <xf numFmtId="10" fontId="1" fillId="0" borderId="6" xfId="1" applyNumberFormat="1" applyBorder="1" applyAlignment="1">
      <alignment horizontal="center" vertical="center" wrapText="1"/>
    </xf>
    <xf numFmtId="10" fontId="1" fillId="0" borderId="7" xfId="1" applyNumberFormat="1" applyBorder="1" applyAlignment="1">
      <alignment horizontal="center" vertical="center" wrapText="1"/>
    </xf>
    <xf numFmtId="8" fontId="1" fillId="0" borderId="4" xfId="1" applyNumberForma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1" fillId="0" borderId="0" xfId="1" applyAlignment="1">
      <alignment horizontal="center" vertical="center" wrapText="1"/>
    </xf>
    <xf numFmtId="0" fontId="1" fillId="0" borderId="0" xfId="1" applyAlignment="1">
      <alignment horizontal="center"/>
    </xf>
    <xf numFmtId="0" fontId="1" fillId="0" borderId="5" xfId="1" applyBorder="1" applyAlignment="1">
      <alignment horizontal="center" vertical="center"/>
    </xf>
    <xf numFmtId="0" fontId="1" fillId="0" borderId="0" xfId="1" applyAlignment="1">
      <alignment horizontal="center" vertical="center"/>
    </xf>
    <xf numFmtId="0" fontId="1" fillId="0" borderId="12" xfId="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 xfId="1" applyBorder="1" applyAlignment="1">
      <alignment horizontal="center" vertical="center"/>
    </xf>
    <xf numFmtId="0" fontId="1" fillId="0" borderId="13" xfId="1" applyBorder="1" applyAlignment="1">
      <alignment horizontal="center" vertical="center"/>
    </xf>
    <xf numFmtId="0" fontId="1" fillId="0" borderId="2" xfId="1" applyBorder="1" applyAlignment="1">
      <alignment horizontal="center" vertical="center"/>
    </xf>
    <xf numFmtId="0" fontId="11" fillId="0" borderId="0" xfId="0" applyFont="1" applyAlignment="1">
      <alignment horizontal="left" vertical="top" wrapText="1"/>
    </xf>
    <xf numFmtId="0" fontId="12" fillId="0" borderId="0" xfId="0" applyFont="1" applyBorder="1" applyAlignment="1">
      <alignment horizontal="left" vertical="center"/>
    </xf>
    <xf numFmtId="0" fontId="17" fillId="7" borderId="27" xfId="0" applyFont="1" applyFill="1" applyBorder="1" applyAlignment="1">
      <alignment horizontal="center" vertical="top"/>
    </xf>
    <xf numFmtId="0" fontId="17" fillId="7" borderId="1" xfId="0" applyFont="1" applyFill="1" applyBorder="1" applyAlignment="1">
      <alignment horizontal="center" vertical="top"/>
    </xf>
    <xf numFmtId="0" fontId="17" fillId="7" borderId="28" xfId="0" applyFont="1" applyFill="1" applyBorder="1" applyAlignment="1">
      <alignment horizontal="center" vertical="top"/>
    </xf>
    <xf numFmtId="0" fontId="17" fillId="7" borderId="24" xfId="0" applyFont="1" applyFill="1" applyBorder="1" applyAlignment="1">
      <alignment horizontal="center" vertical="center"/>
    </xf>
    <xf numFmtId="0" fontId="17" fillId="7" borderId="25" xfId="0" applyFont="1" applyFill="1" applyBorder="1" applyAlignment="1">
      <alignment horizontal="center" vertical="center"/>
    </xf>
    <xf numFmtId="0" fontId="17" fillId="7" borderId="26" xfId="0" applyFont="1" applyFill="1" applyBorder="1" applyAlignment="1">
      <alignment horizontal="center" vertical="center"/>
    </xf>
    <xf numFmtId="6" fontId="8" fillId="0" borderId="0" xfId="1" applyNumberFormat="1" applyFont="1" applyBorder="1" applyAlignment="1">
      <alignment horizontal="left" vertical="center" wrapText="1"/>
    </xf>
    <xf numFmtId="0" fontId="21" fillId="8" borderId="0" xfId="0" applyFont="1" applyFill="1" applyAlignment="1">
      <alignment horizontal="center" vertical="top" wrapText="1"/>
    </xf>
    <xf numFmtId="0" fontId="15" fillId="8" borderId="0" xfId="0" applyFont="1" applyFill="1" applyAlignment="1">
      <alignment horizontal="center" vertical="top" wrapText="1"/>
    </xf>
    <xf numFmtId="0" fontId="10" fillId="0" borderId="0" xfId="0" applyFont="1" applyAlignment="1">
      <alignment horizontal="center"/>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0" xfId="0" applyFont="1" applyBorder="1" applyAlignment="1">
      <alignment horizontal="left" vertical="top" wrapText="1"/>
    </xf>
    <xf numFmtId="0" fontId="13" fillId="0" borderId="20" xfId="0" applyFont="1" applyBorder="1" applyAlignment="1">
      <alignment horizontal="left" vertical="top"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13" fillId="0" borderId="23" xfId="0" applyFont="1" applyBorder="1" applyAlignment="1">
      <alignment horizontal="left" vertical="top" wrapText="1"/>
    </xf>
    <xf numFmtId="0" fontId="22" fillId="7" borderId="0" xfId="0" applyFont="1" applyFill="1" applyAlignment="1">
      <alignment horizontal="center" vertical="center"/>
    </xf>
    <xf numFmtId="0" fontId="0" fillId="6" borderId="0" xfId="0" applyFill="1" applyBorder="1" applyAlignment="1">
      <alignment horizontal="center"/>
    </xf>
  </cellXfs>
  <cellStyles count="2">
    <cellStyle name="Normal" xfId="0" builtinId="0"/>
    <cellStyle name="Normal 2" xfId="1" xr:uid="{E3A84266-0BEA-4B27-B3DB-47E4569E7EA7}"/>
  </cellStyles>
  <dxfs count="51">
    <dxf>
      <numFmt numFmtId="12" formatCode="&quot;$&quot;#,##0.00_);[Red]\(&quot;$&quot;#,##0.00\)"/>
      <alignment horizontal="center" vertical="center" textRotation="0" wrapText="0" indent="0" justifyLastLine="0" shrinkToFit="0" readingOrder="0"/>
      <protection locked="1" hidden="0"/>
    </dxf>
    <dxf>
      <numFmt numFmtId="12" formatCode="&quot;$&quot;#,##0.00_);[Red]\(&quot;$&quot;#,##0.00\)"/>
      <alignment horizontal="center" vertical="center" textRotation="0" wrapText="0" indent="0" justifyLastLine="0" shrinkToFit="0" readingOrder="0"/>
      <protection locked="1" hidden="0"/>
    </dxf>
    <dxf>
      <numFmt numFmtId="13" formatCode="0%"/>
      <alignment horizontal="center" vertical="center" textRotation="0" wrapText="0" indent="0" justifyLastLine="0" shrinkToFit="0" readingOrder="0"/>
      <protection locked="1" hidden="0"/>
    </dxf>
    <dxf>
      <numFmt numFmtId="12" formatCode="&quot;$&quot;#,##0.00_);[Red]\(&quot;$&quot;#,##0.00\)"/>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numFmt numFmtId="165" formatCode="ddd"/>
      <alignment horizontal="center" vertical="center" textRotation="0" wrapText="0" indent="0" justifyLastLine="0" shrinkToFit="0" readingOrder="0"/>
      <protection locked="1" hidden="0"/>
    </dxf>
    <dxf>
      <numFmt numFmtId="164" formatCode="m/d/yy"/>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protection locked="1" hidden="0"/>
    </dxf>
    <dxf>
      <font>
        <condense val="0"/>
        <extend val="0"/>
        <color indexed="22"/>
      </font>
    </dxf>
    <dxf>
      <font>
        <condense val="0"/>
        <extend val="0"/>
        <color indexed="22"/>
      </font>
    </dxf>
    <dxf>
      <alignment horizontal="center"/>
    </dxf>
    <dxf>
      <alignment horizontal="center"/>
    </dxf>
    <dxf>
      <alignment horizontal="center"/>
    </dxf>
    <dxf>
      <alignment horizontal="center"/>
    </dxf>
    <dxf>
      <alignment horizontal="center"/>
    </dxf>
    <dxf>
      <alignment horizontal="center"/>
    </dxf>
    <dxf>
      <numFmt numFmtId="12" formatCode="&quot;$&quot;#,##0.00_);[Red]\(&quot;$&quot;#,##0.00\)"/>
      <alignment horizontal="center" vertical="center" textRotation="0" wrapText="0" indent="0" justifyLastLine="0" shrinkToFit="0" readingOrder="0"/>
      <protection locked="1" hidden="0"/>
    </dxf>
    <dxf>
      <numFmt numFmtId="8" formatCode="#,##0.00_);[Red]\(#,##0.00\)"/>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numFmt numFmtId="164" formatCode="m/d/yy"/>
      <alignment horizontal="center" vertical="center" textRotation="0" wrapText="0" indent="0" justifyLastLine="0" shrinkToFit="0" readingOrder="0"/>
      <protection locked="1" hidden="0"/>
    </dxf>
    <dxf>
      <protection locked="1" hidden="0"/>
    </dxf>
    <dxf>
      <alignment horizontal="center" vertical="center" textRotation="0" wrapText="0" indent="0" justifyLastLine="0" shrinkToFit="0" readingOrder="0"/>
      <protection locked="1" hidden="0"/>
    </dxf>
    <dxf>
      <font>
        <condense val="0"/>
        <extend val="0"/>
        <color indexed="22"/>
      </fon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horizontal="center" indent="0"/>
    </dxf>
    <dxf>
      <alignment horizontal="center" indent="0"/>
    </dxf>
    <dxf>
      <alignment horizontal="center" indent="0"/>
    </dxf>
    <dxf>
      <alignment horizontal="center" indent="0"/>
    </dxf>
    <dxf>
      <alignment horizontal="center" indent="0"/>
    </dxf>
    <dxf>
      <alignment vertical="center"/>
    </dxf>
    <dxf>
      <alignment vertical="center"/>
    </dxf>
    <dxf>
      <alignment vertical="center"/>
    </dxf>
    <dxf>
      <alignment horizontal="center"/>
    </dxf>
    <dxf>
      <alignment horizontal="center"/>
    </dxf>
    <dxf>
      <alignment horizontal="center"/>
    </dxf>
    <dxf>
      <font>
        <color theme="0" tint="-0.14996795556505021"/>
      </font>
    </dxf>
    <dxf>
      <font>
        <condense val="0"/>
        <extend val="0"/>
        <color indexed="22"/>
      </font>
    </dxf>
  </dxfs>
  <tableStyles count="0" defaultTableStyle="TableStyleMedium2" defaultPivotStyle="PivotStyleLight16"/>
  <colors>
    <mruColors>
      <color rgb="FF33CC33"/>
      <color rgb="FF0066FF"/>
      <color rgb="FF333333"/>
      <color rgb="FF21FF21"/>
      <color rgb="FF0AFA15"/>
      <color rgb="FFCA390C"/>
      <color rgb="FFFC81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07/relationships/slicerCache" Target="slicerCaches/slicerCache2.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tyles" Target="styles.xml"/><Relationship Id="rId42" Type="http://schemas.openxmlformats.org/officeDocument/2006/relationships/customXml" Target="../customXml/item5.xml"/><Relationship Id="rId47" Type="http://schemas.openxmlformats.org/officeDocument/2006/relationships/customXml" Target="../customXml/item10.xml"/><Relationship Id="rId50" Type="http://schemas.openxmlformats.org/officeDocument/2006/relationships/customXml" Target="../customXml/item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1.xml"/><Relationship Id="rId33" Type="http://schemas.openxmlformats.org/officeDocument/2006/relationships/connections" Target="connections.xml"/><Relationship Id="rId38" Type="http://schemas.openxmlformats.org/officeDocument/2006/relationships/customXml" Target="../customXml/item1.xml"/><Relationship Id="rId46" Type="http://schemas.openxmlformats.org/officeDocument/2006/relationships/customXml" Target="../customXml/item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7/relationships/slicerCache" Target="slicerCaches/slicerCache5.xml"/><Relationship Id="rId41" Type="http://schemas.openxmlformats.org/officeDocument/2006/relationships/customXml" Target="../customXml/item4.xml"/><Relationship Id="rId54"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theme" Target="theme/theme1.xml"/><Relationship Id="rId37" Type="http://schemas.openxmlformats.org/officeDocument/2006/relationships/calcChain" Target="calcChain.xml"/><Relationship Id="rId40" Type="http://schemas.openxmlformats.org/officeDocument/2006/relationships/customXml" Target="../customXml/item3.xml"/><Relationship Id="rId45" Type="http://schemas.openxmlformats.org/officeDocument/2006/relationships/customXml" Target="../customXml/item8.xml"/><Relationship Id="rId53"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microsoft.com/office/2007/relationships/slicerCache" Target="slicerCaches/slicerCache4.xml"/><Relationship Id="rId36" Type="http://schemas.openxmlformats.org/officeDocument/2006/relationships/powerPivotData" Target="model/item.data"/><Relationship Id="rId49"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7/relationships/slicerCache" Target="slicerCaches/slicerCache7.xml"/><Relationship Id="rId44" Type="http://schemas.openxmlformats.org/officeDocument/2006/relationships/customXml" Target="../customXml/item7.xml"/><Relationship Id="rId52"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microsoft.com/office/2007/relationships/slicerCache" Target="slicerCaches/slicerCache3.xml"/><Relationship Id="rId30" Type="http://schemas.microsoft.com/office/2007/relationships/slicerCache" Target="slicerCaches/slicerCache6.xml"/><Relationship Id="rId35" Type="http://schemas.openxmlformats.org/officeDocument/2006/relationships/sharedStrings" Target="sharedStrings.xml"/><Relationship Id="rId43" Type="http://schemas.openxmlformats.org/officeDocument/2006/relationships/customXml" Target="../customXml/item6.xml"/><Relationship Id="rId48"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customXml" Target="../customXml/item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[Mackie's Example 2 - Analyis and Reporting, Capability Example by Carlene Hatcher.xlsx]InvbyCategoriesPT!PivotTable19</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Current Inventory Composition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doughnutChart>
        <c:varyColors val="1"/>
        <c:ser>
          <c:idx val="0"/>
          <c:order val="0"/>
          <c:tx>
            <c:strRef>
              <c:f>InvbyCategoriesPT!$B$8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F6-4F33-9FDE-B112D2329E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F6-4F33-9FDE-B112D2329E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F6-4F33-9FDE-B112D2329E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F6-4F33-9FDE-B112D2329EED}"/>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InvbyCategoriesPT!$A$9:$A$13</c:f>
              <c:strCache>
                <c:ptCount val="4"/>
                <c:pt idx="0">
                  <c:v>Accessories</c:v>
                </c:pt>
                <c:pt idx="1">
                  <c:v>Clothing</c:v>
                </c:pt>
                <c:pt idx="2">
                  <c:v>Footwear</c:v>
                </c:pt>
                <c:pt idx="3">
                  <c:v>Hats</c:v>
                </c:pt>
              </c:strCache>
            </c:strRef>
          </c:cat>
          <c:val>
            <c:numRef>
              <c:f>InvbyCategoriesPT!$B$9:$B$13</c:f>
              <c:numCache>
                <c:formatCode>General</c:formatCode>
                <c:ptCount val="4"/>
                <c:pt idx="0">
                  <c:v>47</c:v>
                </c:pt>
                <c:pt idx="1">
                  <c:v>262</c:v>
                </c:pt>
                <c:pt idx="2">
                  <c:v>97</c:v>
                </c:pt>
                <c:pt idx="3">
                  <c:v>26</c:v>
                </c:pt>
              </c:numCache>
            </c:numRef>
          </c:val>
          <c:extLst>
            <c:ext xmlns:c16="http://schemas.microsoft.com/office/drawing/2014/chart" uri="{C3380CC4-5D6E-409C-BE32-E72D297353CC}">
              <c16:uniqueId val="{00000000-B5E3-4B03-A470-EA79044D3D8D}"/>
            </c:ext>
          </c:extLst>
        </c:ser>
        <c:dLbls>
          <c:showLegendKey val="0"/>
          <c:showVal val="0"/>
          <c:showCatName val="0"/>
          <c:showSerName val="0"/>
          <c:showPercent val="0"/>
          <c:showBubbleSize val="0"/>
          <c:showLeaderLines val="1"/>
        </c:dLbls>
        <c:firstSliceAng val="143"/>
        <c:holeSize val="50"/>
      </c:doughnutChart>
      <c:spPr>
        <a:noFill/>
        <a:ln>
          <a:noFill/>
        </a:ln>
        <a:effectLst/>
      </c:spPr>
    </c:plotArea>
    <c:legend>
      <c:legendPos val="r"/>
      <c:layout>
        <c:manualLayout>
          <c:xMode val="edge"/>
          <c:yMode val="edge"/>
          <c:x val="0.65101188242998942"/>
          <c:y val="0.36274846894138235"/>
          <c:w val="0.31813412843380784"/>
          <c:h val="0.44166929133858268"/>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[Mackie's Example 2 - Analyis and Reporting, Capability Example by Carlene Hatcher.xlsx]Q1EndInv PT!PivotTable16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 Ending Inventory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2046709356576607E-2"/>
          <c:y val="8.1874987848741115E-2"/>
          <c:w val="0.83629693996230092"/>
          <c:h val="0.44784290852532321"/>
        </c:manualLayout>
      </c:layout>
      <c:barChart>
        <c:barDir val="col"/>
        <c:grouping val="clustered"/>
        <c:varyColors val="0"/>
        <c:ser>
          <c:idx val="0"/>
          <c:order val="0"/>
          <c:tx>
            <c:strRef>
              <c:f>'Q1EndInv PT'!$B$9</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'Q1EndInv PT'!$A$10:$A$37</c:f>
              <c:strCache>
                <c:ptCount val="27"/>
                <c:pt idx="0">
                  <c:v>127 Clothing, Pant, Dress, Girls, S, Black</c:v>
                </c:pt>
                <c:pt idx="1">
                  <c:v>128 Clothing, Pant, Dress, Girls, S, Brown</c:v>
                </c:pt>
                <c:pt idx="2">
                  <c:v>129 Clothing, Pant, Dress, Girls, S, Tan</c:v>
                </c:pt>
                <c:pt idx="3">
                  <c:v>130 Clothing, Pant, Dress, Girls, M, Black</c:v>
                </c:pt>
                <c:pt idx="4">
                  <c:v>131 Clothing, Pant, Dress, Girls, M, Brown</c:v>
                </c:pt>
                <c:pt idx="5">
                  <c:v>132 Clothing, Pant, Dress, Girls, M, Tan</c:v>
                </c:pt>
                <c:pt idx="6">
                  <c:v>133 Clothing, Pant, Dress, Girls, L, Black</c:v>
                </c:pt>
                <c:pt idx="7">
                  <c:v>134 Clothing, Pant, Dress, Girls, L, Brown</c:v>
                </c:pt>
                <c:pt idx="8">
                  <c:v>135 Clothing, Pant, Dress, Girls, L, Tan</c:v>
                </c:pt>
                <c:pt idx="9">
                  <c:v>163 Clothing, Pant, Casual, Girls, S, Green</c:v>
                </c:pt>
                <c:pt idx="10">
                  <c:v>164 Clothing, Pant, Casual, Girls, S, Blue</c:v>
                </c:pt>
                <c:pt idx="11">
                  <c:v>165 Clothing, Pant, Casual, Girls, S, White</c:v>
                </c:pt>
                <c:pt idx="12">
                  <c:v>166 Clothing, Pant, Casual, Girls, M, Green</c:v>
                </c:pt>
                <c:pt idx="13">
                  <c:v>167 Clothing, Pant, Casual, Girls, M, Blue</c:v>
                </c:pt>
                <c:pt idx="14">
                  <c:v>168 Clothing, Pant, Casual, Girls, M, White</c:v>
                </c:pt>
                <c:pt idx="15">
                  <c:v>169 Clothing, Pant, Casual, Girls, L, Green</c:v>
                </c:pt>
                <c:pt idx="16">
                  <c:v>170 Clothing, Pant, Casual, Girls, L, Blue</c:v>
                </c:pt>
                <c:pt idx="17">
                  <c:v>171 Clothing, Pant, Casual, Girls, L, White</c:v>
                </c:pt>
                <c:pt idx="18">
                  <c:v>181 Clothing, Skirt &amp; Top Set, Playtime, Girls, S, Flowered</c:v>
                </c:pt>
                <c:pt idx="19">
                  <c:v>182 Clothing, Skirt &amp; Top Set, Playtime, Girls, S, Butterflies</c:v>
                </c:pt>
                <c:pt idx="20">
                  <c:v>183 Clothing, Skirt &amp; Top Set, Playtime, Girls, S, Animals</c:v>
                </c:pt>
                <c:pt idx="21">
                  <c:v>184 Clothing, Skirt &amp; Top Set, Playtime, Girls, M, Flowered</c:v>
                </c:pt>
                <c:pt idx="22">
                  <c:v>185 Clothing, Skirt &amp; Top Set, Playtime, Girls, M, Butterflies</c:v>
                </c:pt>
                <c:pt idx="23">
                  <c:v>186 Clothing, Skirt &amp; Top Set, Playtime, Girls, M, Animals</c:v>
                </c:pt>
                <c:pt idx="24">
                  <c:v>187 Clothing, Skirt &amp; Top Set, Playtime, Girls, L, Flowered</c:v>
                </c:pt>
                <c:pt idx="25">
                  <c:v>188 Clothing, Skirt &amp; Top Set, Playtime, Girls, L, Butterflies</c:v>
                </c:pt>
                <c:pt idx="26">
                  <c:v>189 Clothing, Skirt &amp; Top Set, Playtime, Girls, L, Animals</c:v>
                </c:pt>
              </c:strCache>
            </c:strRef>
          </c:cat>
          <c:val>
            <c:numRef>
              <c:f>'Q1EndInv PT'!$B$10:$B$37</c:f>
              <c:numCache>
                <c:formatCode>General</c:formatCode>
                <c:ptCount val="27"/>
                <c:pt idx="0">
                  <c:v>2</c:v>
                </c:pt>
                <c:pt idx="1">
                  <c:v>1</c:v>
                </c:pt>
                <c:pt idx="2">
                  <c:v>1</c:v>
                </c:pt>
                <c:pt idx="3">
                  <c:v>2</c:v>
                </c:pt>
                <c:pt idx="4">
                  <c:v>2</c:v>
                </c:pt>
                <c:pt idx="5">
                  <c:v>2</c:v>
                </c:pt>
                <c:pt idx="6">
                  <c:v>0</c:v>
                </c:pt>
                <c:pt idx="7">
                  <c:v>2</c:v>
                </c:pt>
                <c:pt idx="8">
                  <c:v>2</c:v>
                </c:pt>
                <c:pt idx="9">
                  <c:v>2</c:v>
                </c:pt>
                <c:pt idx="10">
                  <c:v>1</c:v>
                </c:pt>
                <c:pt idx="11">
                  <c:v>2</c:v>
                </c:pt>
                <c:pt idx="12">
                  <c:v>4</c:v>
                </c:pt>
                <c:pt idx="13">
                  <c:v>8</c:v>
                </c:pt>
                <c:pt idx="14">
                  <c:v>10</c:v>
                </c:pt>
                <c:pt idx="15">
                  <c:v>2</c:v>
                </c:pt>
                <c:pt idx="16">
                  <c:v>3</c:v>
                </c:pt>
                <c:pt idx="17">
                  <c:v>2</c:v>
                </c:pt>
                <c:pt idx="18">
                  <c:v>2</c:v>
                </c:pt>
                <c:pt idx="19">
                  <c:v>4</c:v>
                </c:pt>
                <c:pt idx="20">
                  <c:v>0</c:v>
                </c:pt>
                <c:pt idx="21">
                  <c:v>1</c:v>
                </c:pt>
                <c:pt idx="22">
                  <c:v>5</c:v>
                </c:pt>
                <c:pt idx="23">
                  <c:v>3</c:v>
                </c:pt>
                <c:pt idx="24">
                  <c:v>2</c:v>
                </c:pt>
                <c:pt idx="25">
                  <c:v>3</c:v>
                </c:pt>
                <c:pt idx="26">
                  <c:v>5</c:v>
                </c:pt>
              </c:numCache>
            </c:numRef>
          </c:val>
          <c:extLst>
            <c:ext xmlns:c16="http://schemas.microsoft.com/office/drawing/2014/chart" uri="{C3380CC4-5D6E-409C-BE32-E72D297353CC}">
              <c16:uniqueId val="{00000000-044B-431C-B117-318F61537A59}"/>
            </c:ext>
          </c:extLst>
        </c:ser>
        <c:dLbls>
          <c:dLblPos val="outEnd"/>
          <c:showLegendKey val="0"/>
          <c:showVal val="1"/>
          <c:showCatName val="0"/>
          <c:showSerName val="0"/>
          <c:showPercent val="0"/>
          <c:showBubbleSize val="0"/>
        </c:dLbls>
        <c:gapWidth val="219"/>
        <c:overlap val="-27"/>
        <c:axId val="751377712"/>
        <c:axId val="751373448"/>
      </c:barChart>
      <c:catAx>
        <c:axId val="7513777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0"/>
          <a:lstStyle/>
          <a:p>
            <a:pPr>
              <a:defRPr sz="900" b="0" i="0" u="none" strike="noStrike" kern="1200" baseline="0">
                <a:solidFill>
                  <a:srgbClr val="FF0000"/>
                </a:solidFill>
                <a:latin typeface="+mn-lt"/>
                <a:ea typeface="+mn-ea"/>
                <a:cs typeface="+mn-cs"/>
              </a:defRPr>
            </a:pPr>
            <a:endParaRPr lang="en-US"/>
          </a:p>
        </c:txPr>
        <c:crossAx val="751373448"/>
        <c:crosses val="autoZero"/>
        <c:auto val="1"/>
        <c:lblAlgn val="ctr"/>
        <c:lblOffset val="100"/>
        <c:noMultiLvlLbl val="0"/>
      </c:catAx>
      <c:valAx>
        <c:axId val="751373448"/>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37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[Mackie's Example 2 - Analyis and Reporting, Capability Example by Carlene Hatcher.xlsx]Q1EndInv PT!PivotTable19</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a:t>
            </a:r>
            <a:r>
              <a:rPr lang="en-US" baseline="0"/>
              <a:t> Ending Inventory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'Q1EndInv PT'!$F$41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'Q1EndInv PT'!$E$42:$E$86</c:f>
              <c:strCache>
                <c:ptCount val="44"/>
                <c:pt idx="0">
                  <c:v>245 Hats, Sun hat, Eyelet, Girls, Girls, Blue</c:v>
                </c:pt>
                <c:pt idx="1">
                  <c:v>244 Hats, Sun hat, Eyelet, Girls, Girls, White</c:v>
                </c:pt>
                <c:pt idx="2">
                  <c:v>241 Accessories, Jewelry, Bracelet, Girls, 5", Silver</c:v>
                </c:pt>
                <c:pt idx="3">
                  <c:v>240 Accessories, Jewelry, Bracelet, Girls, 5", Gold</c:v>
                </c:pt>
                <c:pt idx="4">
                  <c:v>237 Accessories, Jewelry, Necklace, Girls, 10", Silver</c:v>
                </c:pt>
                <c:pt idx="5">
                  <c:v>236 Accessories, Jewelry, Necklace, Girls, 10", Gold</c:v>
                </c:pt>
                <c:pt idx="6">
                  <c:v>233 Accessories, Hair Accessories, Headbands, Girls, Girls, Assorted Set</c:v>
                </c:pt>
                <c:pt idx="7">
                  <c:v>232 Accessories, Hair Accessories, Ponytail Ties, Girls, Girls, Assorted Set</c:v>
                </c:pt>
                <c:pt idx="8">
                  <c:v>225 Footwear, Shoes, SlipOns, Girls, L, White</c:v>
                </c:pt>
                <c:pt idx="9">
                  <c:v>224 Footwear, Shoes, SlipOns, Girls, L, Red</c:v>
                </c:pt>
                <c:pt idx="10">
                  <c:v>223 Footwear, Shoes, SlipOns, Girls, L, Black</c:v>
                </c:pt>
                <c:pt idx="11">
                  <c:v>222 Footwear, Shoes, SlipOns, Girls, M, White</c:v>
                </c:pt>
                <c:pt idx="12">
                  <c:v>221 Footwear, Shoes, SlipOns, Girls, M, Red</c:v>
                </c:pt>
                <c:pt idx="13">
                  <c:v>220 Footwear, Shoes, SlipOns, Girls, M, Black</c:v>
                </c:pt>
                <c:pt idx="14">
                  <c:v>219 Footwear, Shoes, SlipOns, Girls, S, White</c:v>
                </c:pt>
                <c:pt idx="15">
                  <c:v>218 Footwear, Shoes, SlipOns, Girls, S, Red</c:v>
                </c:pt>
                <c:pt idx="16">
                  <c:v>217 Footwear, Shoes, SlipOns, Girls, S, Black</c:v>
                </c:pt>
                <c:pt idx="17">
                  <c:v>189 Clothing, Skirt &amp; Top Set, Playtime, Girls, L, Animals</c:v>
                </c:pt>
                <c:pt idx="18">
                  <c:v>188 Clothing, Skirt &amp; Top Set, Playtime, Girls, L, Butterflies</c:v>
                </c:pt>
                <c:pt idx="19">
                  <c:v>187 Clothing, Skirt &amp; Top Set, Playtime, Girls, L, Flowered</c:v>
                </c:pt>
                <c:pt idx="20">
                  <c:v>186 Clothing, Skirt &amp; Top Set, Playtime, Girls, M, Animals</c:v>
                </c:pt>
                <c:pt idx="21">
                  <c:v>185 Clothing, Skirt &amp; Top Set, Playtime, Girls, M, Butterflies</c:v>
                </c:pt>
                <c:pt idx="22">
                  <c:v>184 Clothing, Skirt &amp; Top Set, Playtime, Girls, M, Flowered</c:v>
                </c:pt>
                <c:pt idx="23">
                  <c:v>183 Clothing, Skirt &amp; Top Set, Playtime, Girls, S, Animals</c:v>
                </c:pt>
                <c:pt idx="24">
                  <c:v>182 Clothing, Skirt &amp; Top Set, Playtime, Girls, S, Butterflies</c:v>
                </c:pt>
                <c:pt idx="25">
                  <c:v>181 Clothing, Skirt &amp; Top Set, Playtime, Girls, S, Flowered</c:v>
                </c:pt>
                <c:pt idx="26">
                  <c:v>171 Clothing, Pant, Casual, Girls, L, White</c:v>
                </c:pt>
                <c:pt idx="27">
                  <c:v>170 Clothing, Pant, Casual, Girls, L, Blue</c:v>
                </c:pt>
                <c:pt idx="28">
                  <c:v>169 Clothing, Pant, Casual, Girls, L, Green</c:v>
                </c:pt>
                <c:pt idx="29">
                  <c:v>168 Clothing, Pant, Casual, Girls, M, White</c:v>
                </c:pt>
                <c:pt idx="30">
                  <c:v>167 Clothing, Pant, Casual, Girls, M, Blue</c:v>
                </c:pt>
                <c:pt idx="31">
                  <c:v>166 Clothing, Pant, Casual, Girls, M, Green</c:v>
                </c:pt>
                <c:pt idx="32">
                  <c:v>165 Clothing, Pant, Casual, Girls, S, White</c:v>
                </c:pt>
                <c:pt idx="33">
                  <c:v>164 Clothing, Pant, Casual, Girls, S, Blue</c:v>
                </c:pt>
                <c:pt idx="34">
                  <c:v>163 Clothing, Pant, Casual, Girls, S, Green</c:v>
                </c:pt>
                <c:pt idx="35">
                  <c:v>135 Clothing, Pant, Dress, Girls, L, Tan</c:v>
                </c:pt>
                <c:pt idx="36">
                  <c:v>134 Clothing, Pant, Dress, Girls, L, Brown</c:v>
                </c:pt>
                <c:pt idx="37">
                  <c:v>133 Clothing, Pant, Dress, Girls, L, Black</c:v>
                </c:pt>
                <c:pt idx="38">
                  <c:v>132 Clothing, Pant, Dress, Girls, M, Tan</c:v>
                </c:pt>
                <c:pt idx="39">
                  <c:v>131 Clothing, Pant, Dress, Girls, M, Brown</c:v>
                </c:pt>
                <c:pt idx="40">
                  <c:v>130 Clothing, Pant, Dress, Girls, M, Black</c:v>
                </c:pt>
                <c:pt idx="41">
                  <c:v>129 Clothing, Pant, Dress, Girls, S, Tan</c:v>
                </c:pt>
                <c:pt idx="42">
                  <c:v>128 Clothing, Pant, Dress, Girls, S, Brown</c:v>
                </c:pt>
                <c:pt idx="43">
                  <c:v>127 Clothing, Pant, Dress, Girls, S, Black</c:v>
                </c:pt>
              </c:strCache>
            </c:strRef>
          </c:cat>
          <c:val>
            <c:numRef>
              <c:f>'Q1EndInv PT'!$F$42:$F$86</c:f>
              <c:numCache>
                <c:formatCode>General</c:formatCode>
                <c:ptCount val="44"/>
                <c:pt idx="0">
                  <c:v>2</c:v>
                </c:pt>
                <c:pt idx="1">
                  <c:v>1</c:v>
                </c:pt>
                <c:pt idx="2">
                  <c:v>4</c:v>
                </c:pt>
                <c:pt idx="3">
                  <c:v>5</c:v>
                </c:pt>
                <c:pt idx="4">
                  <c:v>4</c:v>
                </c:pt>
                <c:pt idx="5">
                  <c:v>0</c:v>
                </c:pt>
                <c:pt idx="6">
                  <c:v>3</c:v>
                </c:pt>
                <c:pt idx="7">
                  <c:v>1</c:v>
                </c:pt>
                <c:pt idx="8">
                  <c:v>5</c:v>
                </c:pt>
                <c:pt idx="9">
                  <c:v>2</c:v>
                </c:pt>
                <c:pt idx="10">
                  <c:v>4</c:v>
                </c:pt>
                <c:pt idx="11">
                  <c:v>5</c:v>
                </c:pt>
                <c:pt idx="12">
                  <c:v>4</c:v>
                </c:pt>
                <c:pt idx="13">
                  <c:v>2</c:v>
                </c:pt>
                <c:pt idx="14">
                  <c:v>2</c:v>
                </c:pt>
                <c:pt idx="15">
                  <c:v>4</c:v>
                </c:pt>
                <c:pt idx="16">
                  <c:v>1</c:v>
                </c:pt>
                <c:pt idx="17">
                  <c:v>5</c:v>
                </c:pt>
                <c:pt idx="18">
                  <c:v>3</c:v>
                </c:pt>
                <c:pt idx="19">
                  <c:v>2</c:v>
                </c:pt>
                <c:pt idx="20">
                  <c:v>3</c:v>
                </c:pt>
                <c:pt idx="21">
                  <c:v>5</c:v>
                </c:pt>
                <c:pt idx="22">
                  <c:v>1</c:v>
                </c:pt>
                <c:pt idx="23">
                  <c:v>0</c:v>
                </c:pt>
                <c:pt idx="24">
                  <c:v>4</c:v>
                </c:pt>
                <c:pt idx="25">
                  <c:v>2</c:v>
                </c:pt>
                <c:pt idx="26">
                  <c:v>2</c:v>
                </c:pt>
                <c:pt idx="27">
                  <c:v>3</c:v>
                </c:pt>
                <c:pt idx="28">
                  <c:v>2</c:v>
                </c:pt>
                <c:pt idx="29">
                  <c:v>10</c:v>
                </c:pt>
                <c:pt idx="30">
                  <c:v>8</c:v>
                </c:pt>
                <c:pt idx="31">
                  <c:v>4</c:v>
                </c:pt>
                <c:pt idx="32">
                  <c:v>2</c:v>
                </c:pt>
                <c:pt idx="33">
                  <c:v>1</c:v>
                </c:pt>
                <c:pt idx="34">
                  <c:v>2</c:v>
                </c:pt>
                <c:pt idx="35">
                  <c:v>2</c:v>
                </c:pt>
                <c:pt idx="36">
                  <c:v>2</c:v>
                </c:pt>
                <c:pt idx="37">
                  <c:v>0</c:v>
                </c:pt>
                <c:pt idx="38">
                  <c:v>2</c:v>
                </c:pt>
                <c:pt idx="39">
                  <c:v>2</c:v>
                </c:pt>
                <c:pt idx="40">
                  <c:v>2</c:v>
                </c:pt>
                <c:pt idx="41">
                  <c:v>1</c:v>
                </c:pt>
                <c:pt idx="42">
                  <c:v>1</c:v>
                </c:pt>
                <c:pt idx="43">
                  <c:v>2</c:v>
                </c:pt>
              </c:numCache>
            </c:numRef>
          </c:val>
          <c:extLst>
            <c:ext xmlns:c16="http://schemas.microsoft.com/office/drawing/2014/chart" uri="{C3380CC4-5D6E-409C-BE32-E72D297353CC}">
              <c16:uniqueId val="{00000000-5A05-4B01-A585-B5F03EE7F160}"/>
            </c:ext>
          </c:extLst>
        </c:ser>
        <c:dLbls>
          <c:dLblPos val="outEnd"/>
          <c:showLegendKey val="0"/>
          <c:showVal val="1"/>
          <c:showCatName val="0"/>
          <c:showSerName val="0"/>
          <c:showPercent val="0"/>
          <c:showBubbleSize val="0"/>
        </c:dLbls>
        <c:gapWidth val="100"/>
        <c:axId val="660288392"/>
        <c:axId val="660288720"/>
      </c:barChart>
      <c:catAx>
        <c:axId val="660288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1" i="0" u="none" strike="noStrike" kern="1200" baseline="0">
                <a:solidFill>
                  <a:schemeClr val="tx1">
                    <a:lumMod val="65000"/>
                    <a:lumOff val="35000"/>
                  </a:schemeClr>
                </a:solidFill>
                <a:latin typeface="+mn-lt"/>
                <a:ea typeface="+mn-ea"/>
                <a:cs typeface="+mn-cs"/>
              </a:defRPr>
            </a:pPr>
            <a:endParaRPr lang="en-US"/>
          </a:p>
        </c:txPr>
        <c:crossAx val="660288720"/>
        <c:crosses val="autoZero"/>
        <c:auto val="1"/>
        <c:lblAlgn val="r"/>
        <c:lblOffset val="100"/>
        <c:noMultiLvlLbl val="0"/>
      </c:catAx>
      <c:valAx>
        <c:axId val="6602887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288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Comparing Purchase &amp; Sales Patterns -- QUANTITIES</a:t>
            </a:r>
            <a:endParaRPr lang="en-US" sz="1000"/>
          </a:p>
        </c:rich>
      </c:tx>
      <c:layout>
        <c:manualLayout>
          <c:xMode val="edge"/>
          <c:yMode val="edge"/>
          <c:x val="0.16977777777777778"/>
          <c:y val="5.09259259259259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Sheet15!$A$30</c:f>
              <c:strCache>
                <c:ptCount val="1"/>
                <c:pt idx="0">
                  <c:v>Qty Purch</c:v>
                </c:pt>
              </c:strCache>
            </c:strRef>
          </c:tx>
          <c:spPr>
            <a:ln w="28575" cap="rnd">
              <a:solidFill>
                <a:schemeClr val="accent1"/>
              </a:solidFill>
              <a:round/>
            </a:ln>
            <a:effectLst/>
          </c:spPr>
          <c:marker>
            <c:symbol val="none"/>
          </c:marker>
          <c:cat>
            <c:strRef>
              <c:f>Sheet15!$B$29:$D$29</c:f>
              <c:strCache>
                <c:ptCount val="3"/>
                <c:pt idx="0">
                  <c:v>Jan</c:v>
                </c:pt>
                <c:pt idx="1">
                  <c:v>Feb</c:v>
                </c:pt>
                <c:pt idx="2">
                  <c:v>Mar</c:v>
                </c:pt>
              </c:strCache>
            </c:strRef>
          </c:cat>
          <c:val>
            <c:numRef>
              <c:f>Sheet15!$B$30:$D$30</c:f>
              <c:numCache>
                <c:formatCode>General</c:formatCode>
                <c:ptCount val="3"/>
                <c:pt idx="0">
                  <c:v>1064</c:v>
                </c:pt>
                <c:pt idx="1">
                  <c:v>123</c:v>
                </c:pt>
                <c:pt idx="2">
                  <c:v>240</c:v>
                </c:pt>
              </c:numCache>
            </c:numRef>
          </c:val>
          <c:smooth val="0"/>
          <c:extLst>
            <c:ext xmlns:c16="http://schemas.microsoft.com/office/drawing/2014/chart" uri="{C3380CC4-5D6E-409C-BE32-E72D297353CC}">
              <c16:uniqueId val="{00000000-5567-4DCF-AEED-D701BCEFCD6F}"/>
            </c:ext>
          </c:extLst>
        </c:ser>
        <c:ser>
          <c:idx val="1"/>
          <c:order val="1"/>
          <c:tx>
            <c:strRef>
              <c:f>Sheet15!$A$31</c:f>
              <c:strCache>
                <c:ptCount val="1"/>
                <c:pt idx="0">
                  <c:v>Qty Sold</c:v>
                </c:pt>
              </c:strCache>
            </c:strRef>
          </c:tx>
          <c:spPr>
            <a:ln w="28575" cap="rnd">
              <a:solidFill>
                <a:schemeClr val="accent2"/>
              </a:solidFill>
              <a:round/>
            </a:ln>
            <a:effectLst/>
          </c:spPr>
          <c:marker>
            <c:symbol val="none"/>
          </c:marker>
          <c:cat>
            <c:strRef>
              <c:f>Sheet15!$B$29:$D$29</c:f>
              <c:strCache>
                <c:ptCount val="3"/>
                <c:pt idx="0">
                  <c:v>Jan</c:v>
                </c:pt>
                <c:pt idx="1">
                  <c:v>Feb</c:v>
                </c:pt>
                <c:pt idx="2">
                  <c:v>Mar</c:v>
                </c:pt>
              </c:strCache>
            </c:strRef>
          </c:cat>
          <c:val>
            <c:numRef>
              <c:f>Sheet15!$B$31:$D$31</c:f>
              <c:numCache>
                <c:formatCode>General</c:formatCode>
                <c:ptCount val="3"/>
                <c:pt idx="0">
                  <c:v>548</c:v>
                </c:pt>
                <c:pt idx="1">
                  <c:v>438</c:v>
                </c:pt>
                <c:pt idx="2">
                  <c:v>270</c:v>
                </c:pt>
              </c:numCache>
            </c:numRef>
          </c:val>
          <c:smooth val="0"/>
          <c:extLst>
            <c:ext xmlns:c16="http://schemas.microsoft.com/office/drawing/2014/chart" uri="{C3380CC4-5D6E-409C-BE32-E72D297353CC}">
              <c16:uniqueId val="{00000001-5567-4DCF-AEED-D701BCEFCD6F}"/>
            </c:ext>
          </c:extLst>
        </c:ser>
        <c:dLbls>
          <c:showLegendKey val="0"/>
          <c:showVal val="0"/>
          <c:showCatName val="0"/>
          <c:showSerName val="0"/>
          <c:showPercent val="0"/>
          <c:showBubbleSize val="0"/>
        </c:dLbls>
        <c:smooth val="0"/>
        <c:axId val="660702368"/>
        <c:axId val="664471200"/>
      </c:lineChart>
      <c:catAx>
        <c:axId val="66070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4471200"/>
        <c:crosses val="autoZero"/>
        <c:auto val="1"/>
        <c:lblAlgn val="ctr"/>
        <c:lblOffset val="100"/>
        <c:noMultiLvlLbl val="0"/>
      </c:catAx>
      <c:valAx>
        <c:axId val="664471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702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[Mackie's Example 2 - Analyis and Reporting, Capability Example by Carlene Hatcher.xlsx]Total Sales by Mth!PivotTable17</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Qty</a:t>
            </a:r>
            <a:r>
              <a:rPr lang="en-US" baseline="0"/>
              <a:t> Sold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'Total Sales by Mth'!$B$16</c:f>
              <c:strCache>
                <c:ptCount val="1"/>
                <c:pt idx="0">
                  <c:v>Total</c:v>
                </c:pt>
              </c:strCache>
            </c:strRef>
          </c:tx>
          <c:spPr>
            <a:solidFill>
              <a:schemeClr val="accent1"/>
            </a:solidFill>
            <a:ln>
              <a:noFill/>
            </a:ln>
            <a:effectLst/>
          </c:spPr>
          <c:invertIfNegative val="0"/>
          <c:cat>
            <c:strRef>
              <c:f>'Total Sales by Mth'!$A$17:$A$18</c:f>
              <c:strCache>
                <c:ptCount val="1"/>
                <c:pt idx="0">
                  <c:v>Mar</c:v>
                </c:pt>
              </c:strCache>
            </c:strRef>
          </c:cat>
          <c:val>
            <c:numRef>
              <c:f>'Total Sales by Mth'!$B$17:$B$18</c:f>
              <c:numCache>
                <c:formatCode>General</c:formatCode>
                <c:ptCount val="1"/>
                <c:pt idx="0">
                  <c:v>270</c:v>
                </c:pt>
              </c:numCache>
            </c:numRef>
          </c:val>
          <c:extLst>
            <c:ext xmlns:c16="http://schemas.microsoft.com/office/drawing/2014/chart" uri="{C3380CC4-5D6E-409C-BE32-E72D297353CC}">
              <c16:uniqueId val="{00000000-7073-48BF-8776-28A45A54A06E}"/>
            </c:ext>
          </c:extLst>
        </c:ser>
        <c:dLbls>
          <c:showLegendKey val="0"/>
          <c:showVal val="0"/>
          <c:showCatName val="0"/>
          <c:showSerName val="0"/>
          <c:showPercent val="0"/>
          <c:showBubbleSize val="0"/>
        </c:dLbls>
        <c:gapWidth val="150"/>
        <c:axId val="541155632"/>
        <c:axId val="541154648"/>
      </c:barChart>
      <c:catAx>
        <c:axId val="54115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154648"/>
        <c:crosses val="autoZero"/>
        <c:auto val="1"/>
        <c:lblAlgn val="ctr"/>
        <c:lblOffset val="100"/>
        <c:noMultiLvlLbl val="0"/>
      </c:catAx>
      <c:valAx>
        <c:axId val="54115464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155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[Mackie's Example 2 - Analyis and Reporting, Capability Example by Carlene Hatcher.xlsx]Total Sales by Mth!PivotTable18</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Sale $ by</a:t>
            </a:r>
            <a:r>
              <a:rPr lang="en-US" baseline="0"/>
              <a:t>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'Total Sales by Mth'!$B$25</c:f>
              <c:strCache>
                <c:ptCount val="1"/>
                <c:pt idx="0">
                  <c:v>Total</c:v>
                </c:pt>
              </c:strCache>
            </c:strRef>
          </c:tx>
          <c:spPr>
            <a:solidFill>
              <a:schemeClr val="accent1"/>
            </a:solidFill>
            <a:ln>
              <a:noFill/>
            </a:ln>
            <a:effectLst/>
          </c:spPr>
          <c:invertIfNegative val="0"/>
          <c:cat>
            <c:strRef>
              <c:f>'Total Sales by Mth'!$A$26:$A$27</c:f>
              <c:strCache>
                <c:ptCount val="1"/>
                <c:pt idx="0">
                  <c:v>Mar</c:v>
                </c:pt>
              </c:strCache>
            </c:strRef>
          </c:cat>
          <c:val>
            <c:numRef>
              <c:f>'Total Sales by Mth'!$B$26:$B$27</c:f>
              <c:numCache>
                <c:formatCode>"$"#,##0_);[Red]\("$"#,##0\)</c:formatCode>
                <c:ptCount val="1"/>
                <c:pt idx="0">
                  <c:v>9397.5</c:v>
                </c:pt>
              </c:numCache>
            </c:numRef>
          </c:val>
          <c:extLst>
            <c:ext xmlns:c16="http://schemas.microsoft.com/office/drawing/2014/chart" uri="{C3380CC4-5D6E-409C-BE32-E72D297353CC}">
              <c16:uniqueId val="{00000000-31F9-402E-B523-3D76DDD4DE96}"/>
            </c:ext>
          </c:extLst>
        </c:ser>
        <c:dLbls>
          <c:showLegendKey val="0"/>
          <c:showVal val="0"/>
          <c:showCatName val="0"/>
          <c:showSerName val="0"/>
          <c:showPercent val="0"/>
          <c:showBubbleSize val="0"/>
        </c:dLbls>
        <c:gapWidth val="150"/>
        <c:axId val="751375416"/>
        <c:axId val="751371480"/>
      </c:barChart>
      <c:catAx>
        <c:axId val="751375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371480"/>
        <c:crosses val="autoZero"/>
        <c:auto val="1"/>
        <c:lblAlgn val="ctr"/>
        <c:lblOffset val="100"/>
        <c:noMultiLvlLbl val="0"/>
      </c:catAx>
      <c:valAx>
        <c:axId val="75137148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375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'Sales KPIs'!$D$9</c:f>
              <c:strCache>
                <c:ptCount val="1"/>
                <c:pt idx="0">
                  <c:v>Achieved</c:v>
                </c:pt>
              </c:strCache>
            </c:strRef>
          </c:tx>
          <c:spPr>
            <a:solidFill>
              <a:schemeClr val="accent1"/>
            </a:solidFill>
            <a:ln>
              <a:noFill/>
            </a:ln>
            <a:effectLst/>
          </c:spPr>
          <c:invertIfNegative val="0"/>
          <c:cat>
            <c:numRef>
              <c:f>'Sales KPIs'!$C$10:$C$13</c:f>
              <c:numCache>
                <c:formatCode>General</c:formatCode>
                <c:ptCount val="4"/>
                <c:pt idx="0">
                  <c:v>0</c:v>
                </c:pt>
                <c:pt idx="1">
                  <c:v>1</c:v>
                </c:pt>
                <c:pt idx="2">
                  <c:v>2</c:v>
                </c:pt>
                <c:pt idx="3">
                  <c:v>3</c:v>
                </c:pt>
              </c:numCache>
            </c:numRef>
          </c:cat>
          <c:val>
            <c:numRef>
              <c:f>'Sales KPIs'!$D$10:$D$13</c:f>
              <c:numCache>
                <c:formatCode>General</c:formatCode>
                <c:ptCount val="4"/>
                <c:pt idx="1">
                  <c:v>60</c:v>
                </c:pt>
                <c:pt idx="2">
                  <c:v>40</c:v>
                </c:pt>
                <c:pt idx="3">
                  <c:v>10</c:v>
                </c:pt>
              </c:numCache>
            </c:numRef>
          </c:val>
          <c:extLst>
            <c:ext xmlns:c16="http://schemas.microsoft.com/office/drawing/2014/chart" uri="{C3380CC4-5D6E-409C-BE32-E72D297353CC}">
              <c16:uniqueId val="{00000000-F3F2-415A-81CE-7EB59799CE06}"/>
            </c:ext>
          </c:extLst>
        </c:ser>
        <c:dLbls>
          <c:showLegendKey val="0"/>
          <c:showVal val="0"/>
          <c:showCatName val="0"/>
          <c:showSerName val="0"/>
          <c:showPercent val="0"/>
          <c:showBubbleSize val="0"/>
        </c:dLbls>
        <c:gapWidth val="219"/>
        <c:overlap val="-27"/>
        <c:axId val="930076192"/>
        <c:axId val="1180083864"/>
      </c:barChart>
      <c:lineChart>
        <c:grouping val="standard"/>
        <c:varyColors val="0"/>
        <c:ser>
          <c:idx val="1"/>
          <c:order val="1"/>
          <c:tx>
            <c:strRef>
              <c:f>'Sales KPIs'!$E$9</c:f>
              <c:strCache>
                <c:ptCount val="1"/>
                <c:pt idx="0">
                  <c:v>Goal</c:v>
                </c:pt>
              </c:strCache>
            </c:strRef>
          </c:tx>
          <c:spPr>
            <a:ln w="28575" cap="rnd">
              <a:solidFill>
                <a:schemeClr val="accent2"/>
              </a:solidFill>
              <a:round/>
            </a:ln>
            <a:effectLst/>
          </c:spPr>
          <c:marker>
            <c:symbol val="none"/>
          </c:marker>
          <c:cat>
            <c:numRef>
              <c:f>'Sales KPIs'!$C$10:$C$13</c:f>
              <c:numCache>
                <c:formatCode>General</c:formatCode>
                <c:ptCount val="4"/>
                <c:pt idx="0">
                  <c:v>0</c:v>
                </c:pt>
                <c:pt idx="1">
                  <c:v>1</c:v>
                </c:pt>
                <c:pt idx="2">
                  <c:v>2</c:v>
                </c:pt>
                <c:pt idx="3">
                  <c:v>3</c:v>
                </c:pt>
              </c:numCache>
            </c:numRef>
          </c:cat>
          <c:val>
            <c:numRef>
              <c:f>'Sales KPIs'!$E$10:$E$13</c:f>
              <c:numCache>
                <c:formatCode>General</c:formatCode>
                <c:ptCount val="4"/>
                <c:pt idx="0">
                  <c:v>50</c:v>
                </c:pt>
                <c:pt idx="1">
                  <c:v>50</c:v>
                </c:pt>
                <c:pt idx="2">
                  <c:v>50</c:v>
                </c:pt>
                <c:pt idx="3">
                  <c:v>50</c:v>
                </c:pt>
              </c:numCache>
            </c:numRef>
          </c:val>
          <c:smooth val="0"/>
          <c:extLst>
            <c:ext xmlns:c16="http://schemas.microsoft.com/office/drawing/2014/chart" uri="{C3380CC4-5D6E-409C-BE32-E72D297353CC}">
              <c16:uniqueId val="{00000001-F3F2-415A-81CE-7EB59799CE06}"/>
            </c:ext>
          </c:extLst>
        </c:ser>
        <c:dLbls>
          <c:showLegendKey val="0"/>
          <c:showVal val="0"/>
          <c:showCatName val="0"/>
          <c:showSerName val="0"/>
          <c:showPercent val="0"/>
          <c:showBubbleSize val="0"/>
        </c:dLbls>
        <c:marker val="1"/>
        <c:smooth val="0"/>
        <c:axId val="930076192"/>
        <c:axId val="1180083864"/>
      </c:lineChart>
      <c:catAx>
        <c:axId val="930076192"/>
        <c:scaling>
          <c:orientation val="minMax"/>
        </c:scaling>
        <c:delete val="1"/>
        <c:axPos val="b"/>
        <c:numFmt formatCode="General" sourceLinked="1"/>
        <c:majorTickMark val="none"/>
        <c:minorTickMark val="none"/>
        <c:tickLblPos val="nextTo"/>
        <c:crossAx val="1180083864"/>
        <c:crosses val="autoZero"/>
        <c:auto val="1"/>
        <c:lblAlgn val="ctr"/>
        <c:lblOffset val="100"/>
        <c:noMultiLvlLbl val="0"/>
      </c:catAx>
      <c:valAx>
        <c:axId val="1180083864"/>
        <c:scaling>
          <c:orientation val="minMax"/>
        </c:scaling>
        <c:delete val="1"/>
        <c:axPos val="l"/>
        <c:numFmt formatCode="General" sourceLinked="1"/>
        <c:majorTickMark val="none"/>
        <c:minorTickMark val="none"/>
        <c:tickLblPos val="nextTo"/>
        <c:crossAx val="93007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a:t>
            </a:r>
          </a:p>
        </c:rich>
      </c:tx>
      <c:layout>
        <c:manualLayout>
          <c:xMode val="edge"/>
          <c:yMode val="edge"/>
          <c:x val="0.48869837362585156"/>
          <c:y val="1.976702409008782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'Sales KPIs'!$J$9</c:f>
              <c:strCache>
                <c:ptCount val="1"/>
                <c:pt idx="0">
                  <c:v>Achieved</c:v>
                </c:pt>
              </c:strCache>
            </c:strRef>
          </c:tx>
          <c:spPr>
            <a:solidFill>
              <a:schemeClr val="accent1"/>
            </a:solidFill>
            <a:ln>
              <a:noFill/>
            </a:ln>
            <a:effectLst/>
          </c:spPr>
          <c:invertIfNegative val="0"/>
          <c:cat>
            <c:numRef>
              <c:f>'Sales KPIs'!$I$10:$I$12</c:f>
              <c:numCache>
                <c:formatCode>General</c:formatCode>
                <c:ptCount val="3"/>
                <c:pt idx="0">
                  <c:v>0</c:v>
                </c:pt>
                <c:pt idx="1">
                  <c:v>1</c:v>
                </c:pt>
                <c:pt idx="2">
                  <c:v>2</c:v>
                </c:pt>
              </c:numCache>
            </c:numRef>
          </c:cat>
          <c:val>
            <c:numRef>
              <c:f>'Sales KPIs'!$J$10:$J$12</c:f>
              <c:numCache>
                <c:formatCode>"$"#,##0_);[Red]\("$"#,##0\)</c:formatCode>
                <c:ptCount val="3"/>
                <c:pt idx="1">
                  <c:v>60000</c:v>
                </c:pt>
                <c:pt idx="2">
                  <c:v>0</c:v>
                </c:pt>
              </c:numCache>
            </c:numRef>
          </c:val>
          <c:extLst>
            <c:ext xmlns:c16="http://schemas.microsoft.com/office/drawing/2014/chart" uri="{C3380CC4-5D6E-409C-BE32-E72D297353CC}">
              <c16:uniqueId val="{00000000-C247-4FAF-A330-E58AFC7F4514}"/>
            </c:ext>
          </c:extLst>
        </c:ser>
        <c:dLbls>
          <c:showLegendKey val="0"/>
          <c:showVal val="0"/>
          <c:showCatName val="0"/>
          <c:showSerName val="0"/>
          <c:showPercent val="0"/>
          <c:showBubbleSize val="0"/>
        </c:dLbls>
        <c:gapWidth val="5"/>
        <c:overlap val="-27"/>
        <c:axId val="473753744"/>
        <c:axId val="473750136"/>
      </c:barChart>
      <c:lineChart>
        <c:grouping val="standard"/>
        <c:varyColors val="0"/>
        <c:ser>
          <c:idx val="1"/>
          <c:order val="1"/>
          <c:tx>
            <c:strRef>
              <c:f>'Sales KPIs'!$K$9</c:f>
              <c:strCache>
                <c:ptCount val="1"/>
                <c:pt idx="0">
                  <c:v>Goal</c:v>
                </c:pt>
              </c:strCache>
            </c:strRef>
          </c:tx>
          <c:spPr>
            <a:ln w="28575" cap="rnd">
              <a:solidFill>
                <a:schemeClr val="accent2"/>
              </a:solidFill>
              <a:round/>
            </a:ln>
            <a:effectLst/>
          </c:spPr>
          <c:marker>
            <c:symbol val="none"/>
          </c:marker>
          <c:cat>
            <c:numRef>
              <c:f>'Sales KPIs'!$I$10:$I$12</c:f>
              <c:numCache>
                <c:formatCode>General</c:formatCode>
                <c:ptCount val="3"/>
                <c:pt idx="0">
                  <c:v>0</c:v>
                </c:pt>
                <c:pt idx="1">
                  <c:v>1</c:v>
                </c:pt>
                <c:pt idx="2">
                  <c:v>2</c:v>
                </c:pt>
              </c:numCache>
            </c:numRef>
          </c:cat>
          <c:val>
            <c:numRef>
              <c:f>'Sales KPIs'!$K$10:$K$12</c:f>
              <c:numCache>
                <c:formatCode>"$"#,##0_);[Red]\("$"#,##0\)</c:formatCode>
                <c:ptCount val="3"/>
                <c:pt idx="0">
                  <c:v>50000</c:v>
                </c:pt>
                <c:pt idx="1">
                  <c:v>50000</c:v>
                </c:pt>
                <c:pt idx="2">
                  <c:v>50000</c:v>
                </c:pt>
              </c:numCache>
            </c:numRef>
          </c:val>
          <c:smooth val="0"/>
          <c:extLst>
            <c:ext xmlns:c16="http://schemas.microsoft.com/office/drawing/2014/chart" uri="{C3380CC4-5D6E-409C-BE32-E72D297353CC}">
              <c16:uniqueId val="{00000001-C247-4FAF-A330-E58AFC7F4514}"/>
            </c:ext>
          </c:extLst>
        </c:ser>
        <c:dLbls>
          <c:showLegendKey val="0"/>
          <c:showVal val="0"/>
          <c:showCatName val="0"/>
          <c:showSerName val="0"/>
          <c:showPercent val="0"/>
          <c:showBubbleSize val="0"/>
        </c:dLbls>
        <c:marker val="1"/>
        <c:smooth val="0"/>
        <c:axId val="473753744"/>
        <c:axId val="473750136"/>
      </c:lineChart>
      <c:catAx>
        <c:axId val="4737537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750136"/>
        <c:crosses val="autoZero"/>
        <c:auto val="1"/>
        <c:lblAlgn val="ctr"/>
        <c:lblOffset val="100"/>
        <c:noMultiLvlLbl val="0"/>
      </c:catAx>
      <c:valAx>
        <c:axId val="473750136"/>
        <c:scaling>
          <c:orientation val="minMax"/>
          <c:max val="100000"/>
        </c:scaling>
        <c:delete val="0"/>
        <c:axPos val="l"/>
        <c:numFmt formatCode="&quot;$&quot;#,##0_);[Red]\(&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753744"/>
        <c:crosses val="autoZero"/>
        <c:crossBetween val="between"/>
        <c:majorUnit val="10000"/>
        <c:minorUnit val="5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a:t>
            </a:r>
          </a:p>
        </c:rich>
      </c:tx>
      <c:layout>
        <c:manualLayout>
          <c:xMode val="edge"/>
          <c:yMode val="edge"/>
          <c:x val="0.48869837362585156"/>
          <c:y val="1.976702409008782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'Sales KPIs'!$N$9:$N$11</c:f>
              <c:strCache>
                <c:ptCount val="3"/>
                <c:pt idx="0">
                  <c:v>Sales $</c:v>
                </c:pt>
              </c:strCache>
            </c:strRef>
          </c:tx>
          <c:spPr>
            <a:solidFill>
              <a:schemeClr val="accent1"/>
            </a:solidFill>
            <a:ln>
              <a:noFill/>
            </a:ln>
            <a:effectLst/>
          </c:spPr>
          <c:invertIfNegative val="0"/>
          <c:cat>
            <c:strRef>
              <c:f>'Sales KPIs'!$M$12:$M$15</c:f>
              <c:strCache>
                <c:ptCount val="4"/>
                <c:pt idx="0">
                  <c:v>Jan</c:v>
                </c:pt>
                <c:pt idx="1">
                  <c:v>.</c:v>
                </c:pt>
                <c:pt idx="2">
                  <c:v>Feb</c:v>
                </c:pt>
                <c:pt idx="3">
                  <c:v>Mar</c:v>
                </c:pt>
              </c:strCache>
            </c:strRef>
          </c:cat>
          <c:val>
            <c:numRef>
              <c:f>'Sales KPIs'!$N$12:$N$15</c:f>
              <c:numCache>
                <c:formatCode>"$"#,##0_);[Red]\("$"#,##0\)</c:formatCode>
                <c:ptCount val="4"/>
                <c:pt idx="0">
                  <c:v>20738.5</c:v>
                </c:pt>
                <c:pt idx="2">
                  <c:v>7546.375</c:v>
                </c:pt>
                <c:pt idx="3">
                  <c:v>9397.5</c:v>
                </c:pt>
              </c:numCache>
            </c:numRef>
          </c:val>
          <c:extLst>
            <c:ext xmlns:c16="http://schemas.microsoft.com/office/drawing/2014/chart" uri="{C3380CC4-5D6E-409C-BE32-E72D297353CC}">
              <c16:uniqueId val="{00000000-379F-4021-98C2-25BB0C527B89}"/>
            </c:ext>
          </c:extLst>
        </c:ser>
        <c:dLbls>
          <c:showLegendKey val="0"/>
          <c:showVal val="0"/>
          <c:showCatName val="0"/>
          <c:showSerName val="0"/>
          <c:showPercent val="0"/>
          <c:showBubbleSize val="0"/>
        </c:dLbls>
        <c:gapWidth val="5"/>
        <c:overlap val="-27"/>
        <c:axId val="473753744"/>
        <c:axId val="473750136"/>
      </c:barChart>
      <c:lineChart>
        <c:grouping val="standard"/>
        <c:varyColors val="0"/>
        <c:ser>
          <c:idx val="1"/>
          <c:order val="1"/>
          <c:tx>
            <c:strRef>
              <c:f>'Sales KPIs'!$O$9:$O$11</c:f>
              <c:strCache>
                <c:ptCount val="3"/>
                <c:pt idx="0">
                  <c:v>$ Goal</c:v>
                </c:pt>
                <c:pt idx="2">
                  <c:v>$15,000 </c:v>
                </c:pt>
              </c:strCache>
            </c:strRef>
          </c:tx>
          <c:spPr>
            <a:ln w="28575" cap="rnd">
              <a:solidFill>
                <a:schemeClr val="accent2"/>
              </a:solidFill>
              <a:round/>
            </a:ln>
            <a:effectLst/>
          </c:spPr>
          <c:marker>
            <c:symbol val="none"/>
          </c:marker>
          <c:cat>
            <c:strRef>
              <c:f>'Sales KPIs'!$M$12:$M$15</c:f>
              <c:strCache>
                <c:ptCount val="4"/>
                <c:pt idx="0">
                  <c:v>Jan</c:v>
                </c:pt>
                <c:pt idx="1">
                  <c:v>.</c:v>
                </c:pt>
                <c:pt idx="2">
                  <c:v>Feb</c:v>
                </c:pt>
                <c:pt idx="3">
                  <c:v>Mar</c:v>
                </c:pt>
              </c:strCache>
            </c:strRef>
          </c:cat>
          <c:val>
            <c:numRef>
              <c:f>'Sales KPIs'!$O$12:$O$15</c:f>
              <c:numCache>
                <c:formatCode>"$"#,##0_);[Red]\("$"#,##0\)</c:formatCode>
                <c:ptCount val="4"/>
                <c:pt idx="0">
                  <c:v>15000</c:v>
                </c:pt>
                <c:pt idx="1">
                  <c:v>15000</c:v>
                </c:pt>
                <c:pt idx="2">
                  <c:v>10000</c:v>
                </c:pt>
                <c:pt idx="3">
                  <c:v>10000</c:v>
                </c:pt>
              </c:numCache>
            </c:numRef>
          </c:val>
          <c:smooth val="0"/>
          <c:extLst>
            <c:ext xmlns:c16="http://schemas.microsoft.com/office/drawing/2014/chart" uri="{C3380CC4-5D6E-409C-BE32-E72D297353CC}">
              <c16:uniqueId val="{00000001-379F-4021-98C2-25BB0C527B89}"/>
            </c:ext>
          </c:extLst>
        </c:ser>
        <c:dLbls>
          <c:showLegendKey val="0"/>
          <c:showVal val="0"/>
          <c:showCatName val="0"/>
          <c:showSerName val="0"/>
          <c:showPercent val="0"/>
          <c:showBubbleSize val="0"/>
        </c:dLbls>
        <c:marker val="1"/>
        <c:smooth val="0"/>
        <c:axId val="473753744"/>
        <c:axId val="473750136"/>
      </c:lineChart>
      <c:catAx>
        <c:axId val="4737537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750136"/>
        <c:crosses val="autoZero"/>
        <c:auto val="1"/>
        <c:lblAlgn val="ctr"/>
        <c:lblOffset val="100"/>
        <c:noMultiLvlLbl val="0"/>
      </c:catAx>
      <c:valAx>
        <c:axId val="473750136"/>
        <c:scaling>
          <c:orientation val="minMax"/>
          <c:max val="50000"/>
        </c:scaling>
        <c:delete val="0"/>
        <c:axPos val="l"/>
        <c:numFmt formatCode="&quot;$&quot;#,##0_);[Red]\(&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753744"/>
        <c:crosses val="autoZero"/>
        <c:crossBetween val="between"/>
        <c:majorUnit val="5000"/>
        <c:minorUnit val="5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a:t>
            </a:r>
          </a:p>
        </c:rich>
      </c:tx>
      <c:layout>
        <c:manualLayout>
          <c:xMode val="edge"/>
          <c:yMode val="edge"/>
          <c:x val="0.48869837362585156"/>
          <c:y val="1.976702409008782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512429626226237"/>
          <c:y val="0.23074476046932321"/>
          <c:w val="0.83568994839092969"/>
          <c:h val="0.69274741860309308"/>
        </c:manualLayout>
      </c:layout>
      <c:barChart>
        <c:barDir val="col"/>
        <c:grouping val="clustered"/>
        <c:varyColors val="0"/>
        <c:ser>
          <c:idx val="0"/>
          <c:order val="0"/>
          <c:tx>
            <c:strRef>
              <c:f>'Sales KPIs'!$R$9</c:f>
              <c:strCache>
                <c:ptCount val="1"/>
                <c:pt idx="0">
                  <c:v>Sales Qty</c:v>
                </c:pt>
              </c:strCache>
            </c:strRef>
          </c:tx>
          <c:spPr>
            <a:solidFill>
              <a:schemeClr val="accent1"/>
            </a:solidFill>
            <a:ln>
              <a:noFill/>
            </a:ln>
            <a:effectLst/>
          </c:spPr>
          <c:invertIfNegative val="0"/>
          <c:cat>
            <c:strRef>
              <c:f>'Sales KPIs'!$Q$10:$Q$14</c:f>
              <c:strCache>
                <c:ptCount val="5"/>
                <c:pt idx="0">
                  <c:v>.</c:v>
                </c:pt>
                <c:pt idx="1">
                  <c:v>Jan</c:v>
                </c:pt>
                <c:pt idx="2">
                  <c:v>Feb</c:v>
                </c:pt>
                <c:pt idx="3">
                  <c:v>Mar</c:v>
                </c:pt>
                <c:pt idx="4">
                  <c:v>Mar</c:v>
                </c:pt>
              </c:strCache>
            </c:strRef>
          </c:cat>
          <c:val>
            <c:numRef>
              <c:f>'Sales KPIs'!$R$10:$R$14</c:f>
              <c:numCache>
                <c:formatCode>0_);[Red]\(0\)</c:formatCode>
                <c:ptCount val="5"/>
                <c:pt idx="1">
                  <c:v>548</c:v>
                </c:pt>
                <c:pt idx="2">
                  <c:v>438</c:v>
                </c:pt>
                <c:pt idx="3">
                  <c:v>270</c:v>
                </c:pt>
              </c:numCache>
            </c:numRef>
          </c:val>
          <c:extLst>
            <c:ext xmlns:c16="http://schemas.microsoft.com/office/drawing/2014/chart" uri="{C3380CC4-5D6E-409C-BE32-E72D297353CC}">
              <c16:uniqueId val="{00000000-35AE-4E94-B969-B1CDA927D3B9}"/>
            </c:ext>
          </c:extLst>
        </c:ser>
        <c:dLbls>
          <c:showLegendKey val="0"/>
          <c:showVal val="0"/>
          <c:showCatName val="0"/>
          <c:showSerName val="0"/>
          <c:showPercent val="0"/>
          <c:showBubbleSize val="0"/>
        </c:dLbls>
        <c:gapWidth val="75"/>
        <c:axId val="473753744"/>
        <c:axId val="473750136"/>
      </c:barChart>
      <c:lineChart>
        <c:grouping val="standard"/>
        <c:varyColors val="0"/>
        <c:ser>
          <c:idx val="1"/>
          <c:order val="1"/>
          <c:tx>
            <c:strRef>
              <c:f>'Sales KPIs'!$S$9</c:f>
              <c:strCache>
                <c:ptCount val="1"/>
                <c:pt idx="0">
                  <c:v>Qty Goal</c:v>
                </c:pt>
              </c:strCache>
            </c:strRef>
          </c:tx>
          <c:spPr>
            <a:ln w="28575" cap="rnd">
              <a:solidFill>
                <a:schemeClr val="accent2"/>
              </a:solidFill>
              <a:round/>
            </a:ln>
            <a:effectLst/>
          </c:spPr>
          <c:marker>
            <c:symbol val="none"/>
          </c:marker>
          <c:cat>
            <c:strRef>
              <c:f>'Sales KPIs'!$Q$10:$Q$14</c:f>
              <c:strCache>
                <c:ptCount val="5"/>
                <c:pt idx="0">
                  <c:v>.</c:v>
                </c:pt>
                <c:pt idx="1">
                  <c:v>Jan</c:v>
                </c:pt>
                <c:pt idx="2">
                  <c:v>Feb</c:v>
                </c:pt>
                <c:pt idx="3">
                  <c:v>Mar</c:v>
                </c:pt>
                <c:pt idx="4">
                  <c:v>Mar</c:v>
                </c:pt>
              </c:strCache>
            </c:strRef>
          </c:cat>
          <c:val>
            <c:numRef>
              <c:f>'Sales KPIs'!$S$10:$S$14</c:f>
              <c:numCache>
                <c:formatCode>0_);[Red]\(0\)</c:formatCode>
                <c:ptCount val="5"/>
                <c:pt idx="0">
                  <c:v>500</c:v>
                </c:pt>
                <c:pt idx="1">
                  <c:v>500</c:v>
                </c:pt>
                <c:pt idx="2">
                  <c:v>500</c:v>
                </c:pt>
                <c:pt idx="3">
                  <c:v>500</c:v>
                </c:pt>
                <c:pt idx="4">
                  <c:v>500</c:v>
                </c:pt>
              </c:numCache>
            </c:numRef>
          </c:val>
          <c:smooth val="0"/>
          <c:extLst>
            <c:ext xmlns:c16="http://schemas.microsoft.com/office/drawing/2014/chart" uri="{C3380CC4-5D6E-409C-BE32-E72D297353CC}">
              <c16:uniqueId val="{00000001-35AE-4E94-B969-B1CDA927D3B9}"/>
            </c:ext>
          </c:extLst>
        </c:ser>
        <c:dLbls>
          <c:showLegendKey val="0"/>
          <c:showVal val="0"/>
          <c:showCatName val="0"/>
          <c:showSerName val="0"/>
          <c:showPercent val="0"/>
          <c:showBubbleSize val="0"/>
        </c:dLbls>
        <c:marker val="1"/>
        <c:smooth val="0"/>
        <c:axId val="473753744"/>
        <c:axId val="473750136"/>
      </c:lineChart>
      <c:catAx>
        <c:axId val="4737537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750136"/>
        <c:crosses val="autoZero"/>
        <c:auto val="1"/>
        <c:lblAlgn val="ctr"/>
        <c:lblOffset val="100"/>
        <c:noMultiLvlLbl val="0"/>
      </c:catAx>
      <c:valAx>
        <c:axId val="473750136"/>
        <c:scaling>
          <c:orientation val="minMax"/>
          <c:max val="600"/>
        </c:scaling>
        <c:delete val="0"/>
        <c:axPos val="l"/>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753744"/>
        <c:crosses val="autoZero"/>
        <c:crossBetween val="between"/>
        <c:majorUnit val="100"/>
        <c:minorUnit val="5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Total Sales by Month                                        Compared to Monthly Budgets</a:t>
            </a:r>
          </a:p>
        </c:rich>
      </c:tx>
      <c:layout>
        <c:manualLayout>
          <c:xMode val="edge"/>
          <c:yMode val="edge"/>
          <c:x val="0.20360075692611657"/>
          <c:y val="2.2613719995794496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'Sales KPIs'!$AA$5:$AA$5</c:f>
              <c:strCache>
                <c:ptCount val="1"/>
                <c:pt idx="0">
                  <c:v>Sales $</c:v>
                </c:pt>
              </c:strCache>
            </c:strRef>
          </c:tx>
          <c:spPr>
            <a:solidFill>
              <a:schemeClr val="accent1"/>
            </a:solidFill>
            <a:ln>
              <a:noFill/>
            </a:ln>
            <a:effectLst/>
          </c:spPr>
          <c:invertIfNegative val="0"/>
          <c:cat>
            <c:strRef>
              <c:f>'Sales KPIs'!$Z$6:$Z$13</c:f>
              <c:strCache>
                <c:ptCount val="7"/>
                <c:pt idx="0">
                  <c:v>.</c:v>
                </c:pt>
                <c:pt idx="1">
                  <c:v>Jan</c:v>
                </c:pt>
                <c:pt idx="2">
                  <c:v>.</c:v>
                </c:pt>
                <c:pt idx="3">
                  <c:v>.</c:v>
                </c:pt>
                <c:pt idx="4">
                  <c:v>.</c:v>
                </c:pt>
                <c:pt idx="5">
                  <c:v>Feb</c:v>
                </c:pt>
                <c:pt idx="6">
                  <c:v>Mar</c:v>
                </c:pt>
              </c:strCache>
            </c:strRef>
          </c:cat>
          <c:val>
            <c:numRef>
              <c:f>'Sales KPIs'!$AA$6:$AA$13</c:f>
              <c:numCache>
                <c:formatCode>"$"#,##0_);[Red]\("$"#,##0\)</c:formatCode>
                <c:ptCount val="8"/>
                <c:pt idx="1">
                  <c:v>20738.5</c:v>
                </c:pt>
                <c:pt idx="5">
                  <c:v>7546.375</c:v>
                </c:pt>
                <c:pt idx="6">
                  <c:v>9397.5</c:v>
                </c:pt>
              </c:numCache>
            </c:numRef>
          </c:val>
          <c:extLst>
            <c:ext xmlns:c16="http://schemas.microsoft.com/office/drawing/2014/chart" uri="{C3380CC4-5D6E-409C-BE32-E72D297353CC}">
              <c16:uniqueId val="{00000000-9E64-4E1C-9ACE-764884343911}"/>
            </c:ext>
          </c:extLst>
        </c:ser>
        <c:dLbls>
          <c:showLegendKey val="0"/>
          <c:showVal val="0"/>
          <c:showCatName val="0"/>
          <c:showSerName val="0"/>
          <c:showPercent val="0"/>
          <c:showBubbleSize val="0"/>
        </c:dLbls>
        <c:gapWidth val="150"/>
        <c:axId val="473708152"/>
        <c:axId val="473711432"/>
      </c:barChart>
      <c:lineChart>
        <c:grouping val="standard"/>
        <c:varyColors val="0"/>
        <c:ser>
          <c:idx val="1"/>
          <c:order val="1"/>
          <c:tx>
            <c:strRef>
              <c:f>'Sales KPIs'!$AB$5:$AB$5</c:f>
              <c:strCache>
                <c:ptCount val="1"/>
                <c:pt idx="0">
                  <c:v>$ Goal</c:v>
                </c:pt>
              </c:strCache>
            </c:strRef>
          </c:tx>
          <c:spPr>
            <a:ln w="28575" cap="rnd">
              <a:solidFill>
                <a:schemeClr val="accent2"/>
              </a:solidFill>
              <a:round/>
            </a:ln>
            <a:effectLst/>
          </c:spPr>
          <c:marker>
            <c:symbol val="none"/>
          </c:marker>
          <c:cat>
            <c:strRef>
              <c:f>'Sales KPIs'!$Z$6:$Z$13</c:f>
              <c:strCache>
                <c:ptCount val="7"/>
                <c:pt idx="0">
                  <c:v>.</c:v>
                </c:pt>
                <c:pt idx="1">
                  <c:v>Jan</c:v>
                </c:pt>
                <c:pt idx="2">
                  <c:v>.</c:v>
                </c:pt>
                <c:pt idx="3">
                  <c:v>.</c:v>
                </c:pt>
                <c:pt idx="4">
                  <c:v>.</c:v>
                </c:pt>
                <c:pt idx="5">
                  <c:v>Feb</c:v>
                </c:pt>
                <c:pt idx="6">
                  <c:v>Mar</c:v>
                </c:pt>
              </c:strCache>
            </c:strRef>
          </c:cat>
          <c:val>
            <c:numRef>
              <c:f>'Sales KPIs'!$AB$6:$AB$13</c:f>
              <c:numCache>
                <c:formatCode>"$"#,##0_);[Red]\("$"#,##0\)</c:formatCode>
                <c:ptCount val="8"/>
                <c:pt idx="0">
                  <c:v>18000</c:v>
                </c:pt>
                <c:pt idx="1">
                  <c:v>18000</c:v>
                </c:pt>
                <c:pt idx="2">
                  <c:v>18000</c:v>
                </c:pt>
                <c:pt idx="3">
                  <c:v>18000</c:v>
                </c:pt>
                <c:pt idx="4">
                  <c:v>10000</c:v>
                </c:pt>
                <c:pt idx="5">
                  <c:v>10000</c:v>
                </c:pt>
                <c:pt idx="6">
                  <c:v>10000</c:v>
                </c:pt>
                <c:pt idx="7">
                  <c:v>10000</c:v>
                </c:pt>
              </c:numCache>
            </c:numRef>
          </c:val>
          <c:smooth val="0"/>
          <c:extLst>
            <c:ext xmlns:c16="http://schemas.microsoft.com/office/drawing/2014/chart" uri="{C3380CC4-5D6E-409C-BE32-E72D297353CC}">
              <c16:uniqueId val="{00000001-9E64-4E1C-9ACE-764884343911}"/>
            </c:ext>
          </c:extLst>
        </c:ser>
        <c:dLbls>
          <c:showLegendKey val="0"/>
          <c:showVal val="0"/>
          <c:showCatName val="0"/>
          <c:showSerName val="0"/>
          <c:showPercent val="0"/>
          <c:showBubbleSize val="0"/>
        </c:dLbls>
        <c:marker val="1"/>
        <c:smooth val="0"/>
        <c:axId val="917989440"/>
        <c:axId val="917989112"/>
      </c:lineChart>
      <c:catAx>
        <c:axId val="473708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73711432"/>
        <c:crosses val="autoZero"/>
        <c:auto val="1"/>
        <c:lblAlgn val="ctr"/>
        <c:lblOffset val="100"/>
        <c:noMultiLvlLbl val="0"/>
      </c:catAx>
      <c:valAx>
        <c:axId val="473711432"/>
        <c:scaling>
          <c:orientation val="minMax"/>
          <c:max val="2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73708152"/>
        <c:crosses val="autoZero"/>
        <c:crossBetween val="between"/>
        <c:majorUnit val="5000"/>
        <c:minorUnit val="500"/>
      </c:valAx>
      <c:valAx>
        <c:axId val="917989112"/>
        <c:scaling>
          <c:orientation val="minMax"/>
          <c:max val="25000"/>
        </c:scaling>
        <c:delete val="0"/>
        <c:axPos val="r"/>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17989440"/>
        <c:crosses val="max"/>
        <c:crossBetween val="between"/>
      </c:valAx>
      <c:catAx>
        <c:axId val="917989440"/>
        <c:scaling>
          <c:orientation val="minMax"/>
        </c:scaling>
        <c:delete val="1"/>
        <c:axPos val="b"/>
        <c:numFmt formatCode="General" sourceLinked="1"/>
        <c:majorTickMark val="none"/>
        <c:minorTickMark val="none"/>
        <c:tickLblPos val="nextTo"/>
        <c:crossAx val="9179891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'Sales KPIs'!$J$9</c:f>
              <c:strCache>
                <c:ptCount val="1"/>
                <c:pt idx="0">
                  <c:v>Achieved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42D-40D6-85CF-A814E672C5E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42D-40D6-85CF-A814E672C5E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42D-40D6-85CF-A814E672C5EC}"/>
              </c:ext>
            </c:extLst>
          </c:dPt>
          <c:cat>
            <c:numRef>
              <c:f>'Sales KPIs'!$I$10:$I$12</c:f>
              <c:numCache>
                <c:formatCode>General</c:formatCode>
                <c:ptCount val="3"/>
                <c:pt idx="0">
                  <c:v>0</c:v>
                </c:pt>
                <c:pt idx="1">
                  <c:v>1</c:v>
                </c:pt>
                <c:pt idx="2">
                  <c:v>2</c:v>
                </c:pt>
              </c:numCache>
            </c:numRef>
          </c:cat>
          <c:val>
            <c:numRef>
              <c:f>'Sales KPIs'!$J$10:$J$12</c:f>
              <c:numCache>
                <c:formatCode>"$"#,##0_);[Red]\("$"#,##0\)</c:formatCode>
                <c:ptCount val="3"/>
                <c:pt idx="1">
                  <c:v>60000</c:v>
                </c:pt>
                <c:pt idx="2">
                  <c:v>0</c:v>
                </c:pt>
              </c:numCache>
            </c:numRef>
          </c:val>
          <c:extLst>
            <c:ext xmlns:c16="http://schemas.microsoft.com/office/drawing/2014/chart" uri="{C3380CC4-5D6E-409C-BE32-E72D297353CC}">
              <c16:uniqueId val="{00000000-BE9E-4AFE-9D50-68DAFF640A41}"/>
            </c:ext>
          </c:extLst>
        </c:ser>
        <c:ser>
          <c:idx val="1"/>
          <c:order val="1"/>
          <c:tx>
            <c:strRef>
              <c:f>'Sales KPIs'!$K$9</c:f>
              <c:strCache>
                <c:ptCount val="1"/>
                <c:pt idx="0">
                  <c:v>Goal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7-042D-40D6-85CF-A814E672C5E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042D-40D6-85CF-A814E672C5E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B-042D-40D6-85CF-A814E672C5EC}"/>
              </c:ext>
            </c:extLst>
          </c:dPt>
          <c:cat>
            <c:numRef>
              <c:f>'Sales KPIs'!$I$10:$I$12</c:f>
              <c:numCache>
                <c:formatCode>General</c:formatCode>
                <c:ptCount val="3"/>
                <c:pt idx="0">
                  <c:v>0</c:v>
                </c:pt>
                <c:pt idx="1">
                  <c:v>1</c:v>
                </c:pt>
                <c:pt idx="2">
                  <c:v>2</c:v>
                </c:pt>
              </c:numCache>
            </c:numRef>
          </c:cat>
          <c:val>
            <c:numRef>
              <c:f>'Sales KPIs'!$K$10:$K$12</c:f>
              <c:numCache>
                <c:formatCode>"$"#,##0_);[Red]\("$"#,##0\)</c:formatCode>
                <c:ptCount val="3"/>
                <c:pt idx="0">
                  <c:v>50000</c:v>
                </c:pt>
                <c:pt idx="1">
                  <c:v>50000</c:v>
                </c:pt>
                <c:pt idx="2">
                  <c:v>50000</c:v>
                </c:pt>
              </c:numCache>
            </c:numRef>
          </c:val>
          <c:extLst>
            <c:ext xmlns:c16="http://schemas.microsoft.com/office/drawing/2014/chart" uri="{C3380CC4-5D6E-409C-BE32-E72D297353CC}">
              <c16:uniqueId val="{00000001-BE9E-4AFE-9D50-68DAFF640A41}"/>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Sales Goal for Q1 = $38,000</a:t>
            </a:r>
            <a:r>
              <a:rPr lang="en-US" baseline="0"/>
              <a:t>                          </a:t>
            </a:r>
            <a:r>
              <a:rPr lang="en-US"/>
              <a:t>Actual</a:t>
            </a:r>
            <a:r>
              <a:rPr lang="en-US" baseline="0"/>
              <a:t> Q1 Total Sales = $37,682</a:t>
            </a:r>
            <a:r>
              <a:rPr lang="en-US"/>
              <a:t>          </a:t>
            </a:r>
          </a:p>
        </c:rich>
      </c:tx>
      <c:layout>
        <c:manualLayout>
          <c:xMode val="edge"/>
          <c:yMode val="edge"/>
          <c:x val="0.16153850502416178"/>
          <c:y val="7.071474989038921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8900642740487037"/>
          <c:y val="0.34597475974260672"/>
          <c:w val="0.45898280542821696"/>
          <c:h val="0.61008832203853214"/>
        </c:manualLayout>
      </c:layout>
      <c:pieChart>
        <c:varyColors val="1"/>
        <c:ser>
          <c:idx val="0"/>
          <c:order val="0"/>
          <c:tx>
            <c:strRef>
              <c:f>'Sales KPIs'!$AH$4</c:f>
              <c:strCache>
                <c:ptCount val="1"/>
                <c:pt idx="0">
                  <c:v>Sales $</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3-B86C-480F-A2B3-AB20D2A142F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4-B86C-480F-A2B3-AB20D2A142F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2-B86C-480F-A2B3-AB20D2A142F9}"/>
              </c:ext>
            </c:extLst>
          </c:dPt>
          <c:dLbls>
            <c:dLbl>
              <c:idx val="0"/>
              <c:tx>
                <c:rich>
                  <a:bodyPr/>
                  <a:lstStyle/>
                  <a:p>
                    <a:fld id="{4F2F21B3-0441-4B31-A525-CE70510A18EA}" type="CELLRANGE">
                      <a:rPr lang="en-US"/>
                      <a:pPr/>
                      <a:t>[CELLRANGE]</a:t>
                    </a:fld>
                    <a:r>
                      <a:rPr lang="en-US" baseline="0"/>
                      <a:t>
</a:t>
                    </a:r>
                    <a:fld id="{DE910475-2F17-4BBD-A3C1-451BAFBCF552}" type="CATEGORYNAME">
                      <a:rPr lang="en-US" baseline="0"/>
                      <a:pPr/>
                      <a:t>[CATEGORY NAME]</a:t>
                    </a:fld>
                    <a:r>
                      <a:rPr lang="en-US" baseline="0"/>
                      <a:t>
</a:t>
                    </a:r>
                    <a:fld id="{8781BE09-35CA-41DE-A5BD-D8BB52EED6B7}" type="PERCENTAGE">
                      <a:rPr lang="en-US"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86C-480F-A2B3-AB20D2A142F9}"/>
                </c:ext>
              </c:extLst>
            </c:dLbl>
            <c:dLbl>
              <c:idx val="1"/>
              <c:tx>
                <c:rich>
                  <a:bodyPr/>
                  <a:lstStyle/>
                  <a:p>
                    <a:fld id="{6C3271F1-0232-416A-82A4-6282EC66F9E1}" type="CELLRANGE">
                      <a:rPr lang="en-US"/>
                      <a:pPr/>
                      <a:t>[CELLRANGE]</a:t>
                    </a:fld>
                    <a:r>
                      <a:rPr lang="en-US" baseline="0"/>
                      <a:t>
</a:t>
                    </a:r>
                    <a:fld id="{B54B9D83-3089-467B-8907-82755323F490}" type="CATEGORYNAME">
                      <a:rPr lang="en-US" baseline="0"/>
                      <a:pPr/>
                      <a:t>[CATEGORY NAME]</a:t>
                    </a:fld>
                    <a:r>
                      <a:rPr lang="en-US" baseline="0"/>
                      <a:t>
</a:t>
                    </a:r>
                    <a:fld id="{650A5E9E-1C67-4DA4-BBBB-002434A9C7D3}" type="PERCENTAGE">
                      <a:rPr lang="en-US"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86C-480F-A2B3-AB20D2A142F9}"/>
                </c:ext>
              </c:extLst>
            </c:dLbl>
            <c:dLbl>
              <c:idx val="2"/>
              <c:tx>
                <c:rich>
                  <a:bodyPr/>
                  <a:lstStyle/>
                  <a:p>
                    <a:fld id="{F9815332-E29C-4508-840A-636DE9BC61BD}" type="CELLRANGE">
                      <a:rPr lang="en-US"/>
                      <a:pPr/>
                      <a:t>[CELLRANGE]</a:t>
                    </a:fld>
                    <a:r>
                      <a:rPr lang="en-US" baseline="0"/>
                      <a:t>
</a:t>
                    </a:r>
                    <a:fld id="{A10B23D1-DE2B-45A3-9A7F-6BDE9F9E26B4}" type="CATEGORYNAME">
                      <a:rPr lang="en-US" baseline="0"/>
                      <a:pPr/>
                      <a:t>[CATEGORY NAME]</a:t>
                    </a:fld>
                    <a:r>
                      <a:rPr lang="en-US" baseline="0"/>
                      <a:t>
</a:t>
                    </a:r>
                    <a:fld id="{9EB4C909-EE85-41FD-90C9-45933271D2B4}" type="PERCENTAGE">
                      <a:rPr lang="en-US"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86C-480F-A2B3-AB20D2A142F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2">
                        <a:lumMod val="7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s>
          <c:cat>
            <c:strRef>
              <c:f>'Sales KPIs'!$AG$5:$AG$7</c:f>
              <c:strCache>
                <c:ptCount val="3"/>
                <c:pt idx="0">
                  <c:v>Jan</c:v>
                </c:pt>
                <c:pt idx="1">
                  <c:v>Feb</c:v>
                </c:pt>
                <c:pt idx="2">
                  <c:v>Mar</c:v>
                </c:pt>
              </c:strCache>
            </c:strRef>
          </c:cat>
          <c:val>
            <c:numRef>
              <c:f>'Sales KPIs'!$AH$5:$AH$7</c:f>
              <c:numCache>
                <c:formatCode>"$"#,##0_);[Red]\("$"#,##0\)</c:formatCode>
                <c:ptCount val="3"/>
                <c:pt idx="0">
                  <c:v>20738.5</c:v>
                </c:pt>
                <c:pt idx="1">
                  <c:v>7546.375</c:v>
                </c:pt>
                <c:pt idx="2">
                  <c:v>9397.5</c:v>
                </c:pt>
              </c:numCache>
            </c:numRef>
          </c:val>
          <c:extLst>
            <c:ext xmlns:c15="http://schemas.microsoft.com/office/drawing/2012/chart" uri="{02D57815-91ED-43cb-92C2-25804820EDAC}">
              <c15:datalabelsRange>
                <c15:f>'Sales KPIs'!$AH$5:$AH$7</c15:f>
                <c15:dlblRangeCache>
                  <c:ptCount val="3"/>
                  <c:pt idx="0">
                    <c:v>$20,739 </c:v>
                  </c:pt>
                  <c:pt idx="1">
                    <c:v>$7,546 </c:v>
                  </c:pt>
                  <c:pt idx="2">
                    <c:v>$9,398 </c:v>
                  </c:pt>
                </c15:dlblRangeCache>
              </c15:datalabelsRange>
            </c:ext>
            <c:ext xmlns:c16="http://schemas.microsoft.com/office/drawing/2014/chart" uri="{C3380CC4-5D6E-409C-BE32-E72D297353CC}">
              <c16:uniqueId val="{00000000-B86C-480F-A2B3-AB20D2A142F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1.8518545521355383E-2"/>
          <c:w val="1"/>
          <c:h val="0.97394698766062182"/>
        </c:manualLayout>
      </c:layout>
      <c:barChart>
        <c:barDir val="bar"/>
        <c:grouping val="clustered"/>
        <c:varyColors val="0"/>
        <c:ser>
          <c:idx val="0"/>
          <c:order val="0"/>
          <c:spPr>
            <a:solidFill>
              <a:srgbClr val="FFC000"/>
            </a:solidFill>
            <a:ln>
              <a:noFill/>
            </a:ln>
            <a:effectLst/>
          </c:spPr>
          <c:invertIfNegative val="0"/>
          <c:dPt>
            <c:idx val="1"/>
            <c:invertIfNegative val="0"/>
            <c:bubble3D val="0"/>
            <c:spPr>
              <a:solidFill>
                <a:srgbClr val="0070C0"/>
              </a:solidFill>
              <a:ln>
                <a:noFill/>
              </a:ln>
              <a:effectLst/>
            </c:spPr>
            <c:extLst>
              <c:ext xmlns:c16="http://schemas.microsoft.com/office/drawing/2014/chart" uri="{C3380CC4-5D6E-409C-BE32-E72D297353CC}">
                <c16:uniqueId val="{00000001-764A-40EC-B507-E3BB61C27FDD}"/>
              </c:ext>
            </c:extLst>
          </c:dPt>
          <c:dLbls>
            <c:dLbl>
              <c:idx val="0"/>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3894364328054505"/>
                      <c:h val="0.44285614655535083"/>
                    </c:manualLayout>
                  </c15:layout>
                </c:ext>
                <c:ext xmlns:c16="http://schemas.microsoft.com/office/drawing/2014/chart" uri="{C3380CC4-5D6E-409C-BE32-E72D297353CC}">
                  <c16:uniqueId val="{00000002-764A-40EC-B507-E3BB61C27FDD}"/>
                </c:ext>
              </c:extLst>
            </c:dLbl>
            <c:dLbl>
              <c:idx val="1"/>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6928072193223036"/>
                      <c:h val="0.38571341796756364"/>
                    </c:manualLayout>
                  </c15:layout>
                </c:ext>
                <c:ext xmlns:c16="http://schemas.microsoft.com/office/drawing/2014/chart" uri="{C3380CC4-5D6E-409C-BE32-E72D297353CC}">
                  <c16:uniqueId val="{00000001-764A-40EC-B507-E3BB61C27FDD}"/>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'[1]Budget Variance Analysis Report'!$K$13:$K$14</c:f>
              <c:strCache>
                <c:ptCount val="2"/>
                <c:pt idx="0">
                  <c:v>Budget</c:v>
                </c:pt>
                <c:pt idx="1">
                  <c:v>Actual</c:v>
                </c:pt>
              </c:strCache>
            </c:strRef>
          </c:cat>
          <c:val>
            <c:numRef>
              <c:f>'[1]Budget Variance Analysis Report'!$L$13:$L$14</c:f>
              <c:numCache>
                <c:formatCode>General</c:formatCode>
                <c:ptCount val="2"/>
                <c:pt idx="0">
                  <c:v>38000</c:v>
                </c:pt>
                <c:pt idx="1">
                  <c:v>37682.375</c:v>
                </c:pt>
              </c:numCache>
            </c:numRef>
          </c:val>
          <c:extLst>
            <c:ext xmlns:c16="http://schemas.microsoft.com/office/drawing/2014/chart" uri="{C3380CC4-5D6E-409C-BE32-E72D297353CC}">
              <c16:uniqueId val="{00000003-764A-40EC-B507-E3BB61C27FDD}"/>
            </c:ext>
          </c:extLst>
        </c:ser>
        <c:dLbls>
          <c:showLegendKey val="0"/>
          <c:showVal val="0"/>
          <c:showCatName val="0"/>
          <c:showSerName val="0"/>
          <c:showPercent val="0"/>
          <c:showBubbleSize val="0"/>
        </c:dLbls>
        <c:gapWidth val="20"/>
        <c:axId val="673150528"/>
        <c:axId val="673148888"/>
      </c:barChart>
      <c:catAx>
        <c:axId val="673150528"/>
        <c:scaling>
          <c:orientation val="minMax"/>
        </c:scaling>
        <c:delete val="1"/>
        <c:axPos val="l"/>
        <c:numFmt formatCode="General" sourceLinked="1"/>
        <c:majorTickMark val="out"/>
        <c:minorTickMark val="none"/>
        <c:tickLblPos val="nextTo"/>
        <c:crossAx val="673148888"/>
        <c:crosses val="autoZero"/>
        <c:auto val="1"/>
        <c:lblAlgn val="l"/>
        <c:lblOffset val="100"/>
        <c:noMultiLvlLbl val="0"/>
      </c:catAx>
      <c:valAx>
        <c:axId val="673148888"/>
        <c:scaling>
          <c:orientation val="minMax"/>
          <c:max val="100000"/>
          <c:min val="0"/>
        </c:scaling>
        <c:delete val="1"/>
        <c:axPos val="b"/>
        <c:numFmt formatCode="General" sourceLinked="1"/>
        <c:majorTickMark val="out"/>
        <c:minorTickMark val="none"/>
        <c:tickLblPos val="nextTo"/>
        <c:crossAx val="673150528"/>
        <c:crosses val="autoZero"/>
        <c:crossBetween val="between"/>
        <c:majorUnit val="1000"/>
        <c:min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5.673228346456693E-3"/>
          <c:w val="0.99874432607688746"/>
          <c:h val="0.97394698766062182"/>
        </c:manualLayout>
      </c:layout>
      <c:barChart>
        <c:barDir val="bar"/>
        <c:grouping val="clustered"/>
        <c:varyColors val="0"/>
        <c:ser>
          <c:idx val="0"/>
          <c:order val="0"/>
          <c:spPr>
            <a:solidFill>
              <a:srgbClr val="FFC000"/>
            </a:solidFill>
            <a:ln>
              <a:noFill/>
            </a:ln>
            <a:effectLst/>
          </c:spPr>
          <c:invertIfNegative val="0"/>
          <c:dPt>
            <c:idx val="1"/>
            <c:invertIfNegative val="0"/>
            <c:bubble3D val="0"/>
            <c:spPr>
              <a:solidFill>
                <a:srgbClr val="0070C0"/>
              </a:solidFill>
              <a:ln>
                <a:noFill/>
              </a:ln>
              <a:effectLst/>
            </c:spPr>
            <c:extLst>
              <c:ext xmlns:c16="http://schemas.microsoft.com/office/drawing/2014/chart" uri="{C3380CC4-5D6E-409C-BE32-E72D297353CC}">
                <c16:uniqueId val="{00000001-356C-4476-B024-0CF07858D793}"/>
              </c:ext>
            </c:extLst>
          </c:dPt>
          <c:dLbls>
            <c:dLbl>
              <c:idx val="0"/>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3894364328054505"/>
                      <c:h val="0.44285614655535083"/>
                    </c:manualLayout>
                  </c15:layout>
                </c:ext>
                <c:ext xmlns:c16="http://schemas.microsoft.com/office/drawing/2014/chart" uri="{C3380CC4-5D6E-409C-BE32-E72D297353CC}">
                  <c16:uniqueId val="{00000002-356C-4476-B024-0CF07858D793}"/>
                </c:ext>
              </c:extLst>
            </c:dLbl>
            <c:dLbl>
              <c:idx val="1"/>
              <c:layout>
                <c:manualLayout>
                  <c:x val="0"/>
                  <c:y val="-2.9629629629629634E-2"/>
                </c:manualLayout>
              </c:layout>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6928072193223036"/>
                      <c:h val="0.38571341796756364"/>
                    </c:manualLayout>
                  </c15:layout>
                </c:ext>
                <c:ext xmlns:c16="http://schemas.microsoft.com/office/drawing/2014/chart" uri="{C3380CC4-5D6E-409C-BE32-E72D297353CC}">
                  <c16:uniqueId val="{00000001-356C-4476-B024-0CF07858D793}"/>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'[1]Budget Variance Analysis Report'!$K$18:$K$19</c:f>
              <c:strCache>
                <c:ptCount val="2"/>
                <c:pt idx="0">
                  <c:v>Budget</c:v>
                </c:pt>
                <c:pt idx="1">
                  <c:v>Actual</c:v>
                </c:pt>
              </c:strCache>
            </c:strRef>
          </c:cat>
          <c:val>
            <c:numRef>
              <c:f>'[1]Budget Variance Analysis Report'!$L$18:$L$19</c:f>
              <c:numCache>
                <c:formatCode>General</c:formatCode>
                <c:ptCount val="2"/>
                <c:pt idx="0">
                  <c:v>18000</c:v>
                </c:pt>
                <c:pt idx="1">
                  <c:v>17406</c:v>
                </c:pt>
              </c:numCache>
            </c:numRef>
          </c:val>
          <c:extLst>
            <c:ext xmlns:c16="http://schemas.microsoft.com/office/drawing/2014/chart" uri="{C3380CC4-5D6E-409C-BE32-E72D297353CC}">
              <c16:uniqueId val="{00000003-356C-4476-B024-0CF07858D793}"/>
            </c:ext>
          </c:extLst>
        </c:ser>
        <c:dLbls>
          <c:showLegendKey val="0"/>
          <c:showVal val="0"/>
          <c:showCatName val="0"/>
          <c:showSerName val="0"/>
          <c:showPercent val="0"/>
          <c:showBubbleSize val="0"/>
        </c:dLbls>
        <c:gapWidth val="20"/>
        <c:axId val="673150528"/>
        <c:axId val="673148888"/>
      </c:barChart>
      <c:catAx>
        <c:axId val="673150528"/>
        <c:scaling>
          <c:orientation val="minMax"/>
        </c:scaling>
        <c:delete val="1"/>
        <c:axPos val="l"/>
        <c:numFmt formatCode="General" sourceLinked="1"/>
        <c:majorTickMark val="out"/>
        <c:minorTickMark val="none"/>
        <c:tickLblPos val="nextTo"/>
        <c:crossAx val="673148888"/>
        <c:crosses val="autoZero"/>
        <c:auto val="1"/>
        <c:lblAlgn val="l"/>
        <c:lblOffset val="100"/>
        <c:noMultiLvlLbl val="0"/>
      </c:catAx>
      <c:valAx>
        <c:axId val="673148888"/>
        <c:scaling>
          <c:orientation val="minMax"/>
          <c:max val="100000"/>
          <c:min val="0"/>
        </c:scaling>
        <c:delete val="1"/>
        <c:axPos val="b"/>
        <c:majorGridlines>
          <c:spPr>
            <a:ln w="9525" cap="flat" cmpd="sng" algn="ctr">
              <a:noFill/>
              <a:round/>
            </a:ln>
            <a:effectLst/>
          </c:spPr>
        </c:majorGridlines>
        <c:numFmt formatCode="General" sourceLinked="1"/>
        <c:majorTickMark val="out"/>
        <c:minorTickMark val="none"/>
        <c:tickLblPos val="nextTo"/>
        <c:crossAx val="673150528"/>
        <c:crosses val="autoZero"/>
        <c:crossBetween val="between"/>
        <c:majorUnit val="1000"/>
        <c:min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5.673228346456693E-3"/>
          <c:w val="0.99874432607688746"/>
          <c:h val="0.97394698766062182"/>
        </c:manualLayout>
      </c:layout>
      <c:barChart>
        <c:barDir val="bar"/>
        <c:grouping val="clustered"/>
        <c:varyColors val="0"/>
        <c:ser>
          <c:idx val="0"/>
          <c:order val="0"/>
          <c:spPr>
            <a:solidFill>
              <a:srgbClr val="FFC000"/>
            </a:solidFill>
            <a:ln>
              <a:noFill/>
            </a:ln>
            <a:effectLst/>
          </c:spPr>
          <c:invertIfNegative val="0"/>
          <c:dPt>
            <c:idx val="1"/>
            <c:invertIfNegative val="0"/>
            <c:bubble3D val="0"/>
            <c:spPr>
              <a:solidFill>
                <a:srgbClr val="0070C0"/>
              </a:solidFill>
              <a:ln>
                <a:noFill/>
              </a:ln>
              <a:effectLst/>
            </c:spPr>
            <c:extLst>
              <c:ext xmlns:c16="http://schemas.microsoft.com/office/drawing/2014/chart" uri="{C3380CC4-5D6E-409C-BE32-E72D297353CC}">
                <c16:uniqueId val="{00000001-8A57-43D7-AB2D-BBDAC6DBA063}"/>
              </c:ext>
            </c:extLst>
          </c:dPt>
          <c:dLbls>
            <c:dLbl>
              <c:idx val="0"/>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3894364328054505"/>
                      <c:h val="0.44285614655535083"/>
                    </c:manualLayout>
                  </c15:layout>
                </c:ext>
                <c:ext xmlns:c16="http://schemas.microsoft.com/office/drawing/2014/chart" uri="{C3380CC4-5D6E-409C-BE32-E72D297353CC}">
                  <c16:uniqueId val="{00000002-8A57-43D7-AB2D-BBDAC6DBA063}"/>
                </c:ext>
              </c:extLst>
            </c:dLbl>
            <c:dLbl>
              <c:idx val="1"/>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6928072193223036"/>
                      <c:h val="0.38571341796756364"/>
                    </c:manualLayout>
                  </c15:layout>
                </c:ext>
                <c:ext xmlns:c16="http://schemas.microsoft.com/office/drawing/2014/chart" uri="{C3380CC4-5D6E-409C-BE32-E72D297353CC}">
                  <c16:uniqueId val="{00000001-8A57-43D7-AB2D-BBDAC6DBA063}"/>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'[1]Budget Variance Analysis Report'!$K$21:$K$22</c:f>
              <c:strCache>
                <c:ptCount val="2"/>
                <c:pt idx="0">
                  <c:v>Budget</c:v>
                </c:pt>
                <c:pt idx="1">
                  <c:v>Actual</c:v>
                </c:pt>
              </c:strCache>
            </c:strRef>
          </c:cat>
          <c:val>
            <c:numRef>
              <c:f>'[1]Budget Variance Analysis Report'!$L$21:$L$22</c:f>
              <c:numCache>
                <c:formatCode>General</c:formatCode>
                <c:ptCount val="2"/>
                <c:pt idx="0">
                  <c:v>5000</c:v>
                </c:pt>
                <c:pt idx="1">
                  <c:v>5130</c:v>
                </c:pt>
              </c:numCache>
            </c:numRef>
          </c:val>
          <c:extLst>
            <c:ext xmlns:c16="http://schemas.microsoft.com/office/drawing/2014/chart" uri="{C3380CC4-5D6E-409C-BE32-E72D297353CC}">
              <c16:uniqueId val="{00000003-8A57-43D7-AB2D-BBDAC6DBA063}"/>
            </c:ext>
          </c:extLst>
        </c:ser>
        <c:dLbls>
          <c:showLegendKey val="0"/>
          <c:showVal val="0"/>
          <c:showCatName val="0"/>
          <c:showSerName val="0"/>
          <c:showPercent val="0"/>
          <c:showBubbleSize val="0"/>
        </c:dLbls>
        <c:gapWidth val="20"/>
        <c:axId val="673150528"/>
        <c:axId val="673148888"/>
      </c:barChart>
      <c:catAx>
        <c:axId val="673150528"/>
        <c:scaling>
          <c:orientation val="minMax"/>
        </c:scaling>
        <c:delete val="1"/>
        <c:axPos val="l"/>
        <c:numFmt formatCode="General" sourceLinked="1"/>
        <c:majorTickMark val="out"/>
        <c:minorTickMark val="none"/>
        <c:tickLblPos val="nextTo"/>
        <c:crossAx val="673148888"/>
        <c:crosses val="autoZero"/>
        <c:auto val="1"/>
        <c:lblAlgn val="l"/>
        <c:lblOffset val="100"/>
        <c:noMultiLvlLbl val="0"/>
      </c:catAx>
      <c:valAx>
        <c:axId val="673148888"/>
        <c:scaling>
          <c:orientation val="minMax"/>
          <c:max val="100000"/>
        </c:scaling>
        <c:delete val="1"/>
        <c:axPos val="b"/>
        <c:majorGridlines>
          <c:spPr>
            <a:ln w="9525" cap="flat" cmpd="sng" algn="ctr">
              <a:noFill/>
              <a:round/>
            </a:ln>
            <a:effectLst/>
          </c:spPr>
        </c:majorGridlines>
        <c:numFmt formatCode="General" sourceLinked="1"/>
        <c:majorTickMark val="out"/>
        <c:minorTickMark val="none"/>
        <c:tickLblPos val="nextTo"/>
        <c:crossAx val="673150528"/>
        <c:crosses val="autoZero"/>
        <c:crossBetween val="between"/>
        <c:majorUnit val="1000"/>
        <c:min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5.673228346456693E-3"/>
          <c:w val="0.99874432607688746"/>
          <c:h val="0.97394698766062182"/>
        </c:manualLayout>
      </c:layout>
      <c:barChart>
        <c:barDir val="bar"/>
        <c:grouping val="clustered"/>
        <c:varyColors val="0"/>
        <c:ser>
          <c:idx val="0"/>
          <c:order val="0"/>
          <c:spPr>
            <a:solidFill>
              <a:srgbClr val="FFC000"/>
            </a:solidFill>
            <a:ln>
              <a:noFill/>
            </a:ln>
            <a:effectLst/>
          </c:spPr>
          <c:invertIfNegative val="0"/>
          <c:dPt>
            <c:idx val="1"/>
            <c:invertIfNegative val="0"/>
            <c:bubble3D val="0"/>
            <c:spPr>
              <a:solidFill>
                <a:srgbClr val="0070C0"/>
              </a:solidFill>
              <a:ln>
                <a:noFill/>
              </a:ln>
              <a:effectLst/>
            </c:spPr>
            <c:extLst>
              <c:ext xmlns:c16="http://schemas.microsoft.com/office/drawing/2014/chart" uri="{C3380CC4-5D6E-409C-BE32-E72D297353CC}">
                <c16:uniqueId val="{00000001-7104-4974-8C0A-766CDE66DC8A}"/>
              </c:ext>
            </c:extLst>
          </c:dPt>
          <c:dLbls>
            <c:dLbl>
              <c:idx val="0"/>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3894364328054505"/>
                      <c:h val="0.44285614655535083"/>
                    </c:manualLayout>
                  </c15:layout>
                </c:ext>
                <c:ext xmlns:c16="http://schemas.microsoft.com/office/drawing/2014/chart" uri="{C3380CC4-5D6E-409C-BE32-E72D297353CC}">
                  <c16:uniqueId val="{00000002-7104-4974-8C0A-766CDE66DC8A}"/>
                </c:ext>
              </c:extLst>
            </c:dLbl>
            <c:dLbl>
              <c:idx val="1"/>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6928072193223036"/>
                      <c:h val="0.38571341796756364"/>
                    </c:manualLayout>
                  </c15:layout>
                </c:ext>
                <c:ext xmlns:c16="http://schemas.microsoft.com/office/drawing/2014/chart" uri="{C3380CC4-5D6E-409C-BE32-E72D297353CC}">
                  <c16:uniqueId val="{00000001-7104-4974-8C0A-766CDE66DC8A}"/>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'[1]Budget Variance Analysis Report'!$K$31:$K$32</c:f>
              <c:strCache>
                <c:ptCount val="2"/>
                <c:pt idx="0">
                  <c:v>Budget</c:v>
                </c:pt>
                <c:pt idx="1">
                  <c:v>Actual</c:v>
                </c:pt>
              </c:strCache>
            </c:strRef>
          </c:cat>
          <c:val>
            <c:numRef>
              <c:f>'[1]Budget Variance Analysis Report'!$L$31:$L$32</c:f>
              <c:numCache>
                <c:formatCode>General</c:formatCode>
                <c:ptCount val="2"/>
                <c:pt idx="0">
                  <c:v>13450</c:v>
                </c:pt>
                <c:pt idx="1">
                  <c:v>12776</c:v>
                </c:pt>
              </c:numCache>
            </c:numRef>
          </c:val>
          <c:extLst>
            <c:ext xmlns:c16="http://schemas.microsoft.com/office/drawing/2014/chart" uri="{C3380CC4-5D6E-409C-BE32-E72D297353CC}">
              <c16:uniqueId val="{00000003-7104-4974-8C0A-766CDE66DC8A}"/>
            </c:ext>
          </c:extLst>
        </c:ser>
        <c:dLbls>
          <c:showLegendKey val="0"/>
          <c:showVal val="0"/>
          <c:showCatName val="0"/>
          <c:showSerName val="0"/>
          <c:showPercent val="0"/>
          <c:showBubbleSize val="0"/>
        </c:dLbls>
        <c:gapWidth val="20"/>
        <c:axId val="673150528"/>
        <c:axId val="673148888"/>
      </c:barChart>
      <c:catAx>
        <c:axId val="673150528"/>
        <c:scaling>
          <c:orientation val="minMax"/>
        </c:scaling>
        <c:delete val="1"/>
        <c:axPos val="l"/>
        <c:numFmt formatCode="General" sourceLinked="1"/>
        <c:majorTickMark val="out"/>
        <c:minorTickMark val="none"/>
        <c:tickLblPos val="nextTo"/>
        <c:crossAx val="673148888"/>
        <c:crosses val="autoZero"/>
        <c:auto val="1"/>
        <c:lblAlgn val="l"/>
        <c:lblOffset val="100"/>
        <c:noMultiLvlLbl val="0"/>
      </c:catAx>
      <c:valAx>
        <c:axId val="673148888"/>
        <c:scaling>
          <c:orientation val="minMax"/>
          <c:max val="100000"/>
        </c:scaling>
        <c:delete val="1"/>
        <c:axPos val="b"/>
        <c:majorGridlines>
          <c:spPr>
            <a:ln w="9525" cap="flat" cmpd="sng" algn="ctr">
              <a:noFill/>
              <a:round/>
            </a:ln>
            <a:effectLst/>
          </c:spPr>
        </c:majorGridlines>
        <c:numFmt formatCode="General" sourceLinked="1"/>
        <c:majorTickMark val="out"/>
        <c:minorTickMark val="none"/>
        <c:tickLblPos val="nextTo"/>
        <c:crossAx val="673150528"/>
        <c:crosses val="autoZero"/>
        <c:crossBetween val="between"/>
        <c:majorUnit val="1000"/>
        <c:min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5.673228346456693E-3"/>
          <c:w val="0.99874432607688746"/>
          <c:h val="0.97394698766062182"/>
        </c:manualLayout>
      </c:layout>
      <c:barChart>
        <c:barDir val="bar"/>
        <c:grouping val="clustered"/>
        <c:varyColors val="0"/>
        <c:ser>
          <c:idx val="0"/>
          <c:order val="0"/>
          <c:spPr>
            <a:solidFill>
              <a:srgbClr val="FFC000"/>
            </a:solidFill>
            <a:ln>
              <a:noFill/>
            </a:ln>
            <a:effectLst/>
          </c:spPr>
          <c:invertIfNegative val="0"/>
          <c:dPt>
            <c:idx val="1"/>
            <c:invertIfNegative val="0"/>
            <c:bubble3D val="0"/>
            <c:spPr>
              <a:solidFill>
                <a:srgbClr val="0070C0"/>
              </a:solidFill>
              <a:ln>
                <a:noFill/>
              </a:ln>
              <a:effectLst/>
            </c:spPr>
            <c:extLst>
              <c:ext xmlns:c16="http://schemas.microsoft.com/office/drawing/2014/chart" uri="{C3380CC4-5D6E-409C-BE32-E72D297353CC}">
                <c16:uniqueId val="{00000001-3959-48C1-841C-1947D3BCCC9D}"/>
              </c:ext>
            </c:extLst>
          </c:dPt>
          <c:dLbls>
            <c:dLbl>
              <c:idx val="0"/>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3894364328054505"/>
                      <c:h val="0.44285614655535083"/>
                    </c:manualLayout>
                  </c15:layout>
                </c:ext>
                <c:ext xmlns:c16="http://schemas.microsoft.com/office/drawing/2014/chart" uri="{C3380CC4-5D6E-409C-BE32-E72D297353CC}">
                  <c16:uniqueId val="{00000002-3959-48C1-841C-1947D3BCCC9D}"/>
                </c:ext>
              </c:extLst>
            </c:dLbl>
            <c:dLbl>
              <c:idx val="1"/>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6928072193223036"/>
                      <c:h val="0.38571341796756364"/>
                    </c:manualLayout>
                  </c15:layout>
                </c:ext>
                <c:ext xmlns:c16="http://schemas.microsoft.com/office/drawing/2014/chart" uri="{C3380CC4-5D6E-409C-BE32-E72D297353CC}">
                  <c16:uniqueId val="{00000001-3959-48C1-841C-1947D3BCCC9D}"/>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'[1]Budget Variance Analysis Report'!$K$51:$K$52</c:f>
              <c:strCache>
                <c:ptCount val="2"/>
                <c:pt idx="0">
                  <c:v>Budget</c:v>
                </c:pt>
                <c:pt idx="1">
                  <c:v>Actual</c:v>
                </c:pt>
              </c:strCache>
            </c:strRef>
          </c:cat>
          <c:val>
            <c:numRef>
              <c:f>'[1]Budget Variance Analysis Report'!$L$51:$L$52</c:f>
              <c:numCache>
                <c:formatCode>General</c:formatCode>
                <c:ptCount val="2"/>
                <c:pt idx="0">
                  <c:v>1944</c:v>
                </c:pt>
                <c:pt idx="1">
                  <c:v>1944</c:v>
                </c:pt>
              </c:numCache>
            </c:numRef>
          </c:val>
          <c:extLst>
            <c:ext xmlns:c16="http://schemas.microsoft.com/office/drawing/2014/chart" uri="{C3380CC4-5D6E-409C-BE32-E72D297353CC}">
              <c16:uniqueId val="{00000003-3959-48C1-841C-1947D3BCCC9D}"/>
            </c:ext>
          </c:extLst>
        </c:ser>
        <c:dLbls>
          <c:showLegendKey val="0"/>
          <c:showVal val="0"/>
          <c:showCatName val="0"/>
          <c:showSerName val="0"/>
          <c:showPercent val="0"/>
          <c:showBubbleSize val="0"/>
        </c:dLbls>
        <c:gapWidth val="20"/>
        <c:axId val="673150528"/>
        <c:axId val="673148888"/>
      </c:barChart>
      <c:catAx>
        <c:axId val="673150528"/>
        <c:scaling>
          <c:orientation val="minMax"/>
        </c:scaling>
        <c:delete val="1"/>
        <c:axPos val="l"/>
        <c:numFmt formatCode="General" sourceLinked="1"/>
        <c:majorTickMark val="out"/>
        <c:minorTickMark val="none"/>
        <c:tickLblPos val="nextTo"/>
        <c:crossAx val="673148888"/>
        <c:crosses val="autoZero"/>
        <c:auto val="1"/>
        <c:lblAlgn val="l"/>
        <c:lblOffset val="100"/>
        <c:noMultiLvlLbl val="0"/>
      </c:catAx>
      <c:valAx>
        <c:axId val="673148888"/>
        <c:scaling>
          <c:orientation val="minMax"/>
          <c:max val="100000"/>
        </c:scaling>
        <c:delete val="1"/>
        <c:axPos val="b"/>
        <c:majorGridlines>
          <c:spPr>
            <a:ln w="9525" cap="flat" cmpd="sng" algn="ctr">
              <a:noFill/>
              <a:round/>
            </a:ln>
            <a:effectLst/>
          </c:spPr>
        </c:majorGridlines>
        <c:numFmt formatCode="General" sourceLinked="1"/>
        <c:majorTickMark val="out"/>
        <c:minorTickMark val="none"/>
        <c:tickLblPos val="nextTo"/>
        <c:crossAx val="673150528"/>
        <c:crosses val="autoZero"/>
        <c:crossBetween val="between"/>
        <c:majorUnit val="1000"/>
        <c:min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5.673228346456693E-3"/>
          <c:w val="0.99874432607688746"/>
          <c:h val="0.97394698766062182"/>
        </c:manualLayout>
      </c:layout>
      <c:barChart>
        <c:barDir val="bar"/>
        <c:grouping val="clustered"/>
        <c:varyColors val="0"/>
        <c:ser>
          <c:idx val="0"/>
          <c:order val="0"/>
          <c:spPr>
            <a:solidFill>
              <a:srgbClr val="FFC000"/>
            </a:solidFill>
            <a:ln>
              <a:noFill/>
            </a:ln>
            <a:effectLst/>
          </c:spPr>
          <c:invertIfNegative val="0"/>
          <c:dPt>
            <c:idx val="1"/>
            <c:invertIfNegative val="0"/>
            <c:bubble3D val="0"/>
            <c:spPr>
              <a:solidFill>
                <a:srgbClr val="0070C0"/>
              </a:solidFill>
              <a:ln>
                <a:noFill/>
              </a:ln>
              <a:effectLst/>
            </c:spPr>
            <c:extLst>
              <c:ext xmlns:c16="http://schemas.microsoft.com/office/drawing/2014/chart" uri="{C3380CC4-5D6E-409C-BE32-E72D297353CC}">
                <c16:uniqueId val="{00000001-8E06-448F-8F68-71F0EE7A7AE9}"/>
              </c:ext>
            </c:extLst>
          </c:dPt>
          <c:dLbls>
            <c:dLbl>
              <c:idx val="0"/>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3894364328054505"/>
                      <c:h val="0.44285614655535083"/>
                    </c:manualLayout>
                  </c15:layout>
                </c:ext>
                <c:ext xmlns:c16="http://schemas.microsoft.com/office/drawing/2014/chart" uri="{C3380CC4-5D6E-409C-BE32-E72D297353CC}">
                  <c16:uniqueId val="{00000002-8E06-448F-8F68-71F0EE7A7AE9}"/>
                </c:ext>
              </c:extLst>
            </c:dLbl>
            <c:dLbl>
              <c:idx val="1"/>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6928072193223036"/>
                      <c:h val="0.38571341796756364"/>
                    </c:manualLayout>
                  </c15:layout>
                </c:ext>
                <c:ext xmlns:c16="http://schemas.microsoft.com/office/drawing/2014/chart" uri="{C3380CC4-5D6E-409C-BE32-E72D297353CC}">
                  <c16:uniqueId val="{00000001-8E06-448F-8F68-71F0EE7A7AE9}"/>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'[1]Budget Variance Analysis Report'!$K$42:$K$43</c:f>
              <c:strCache>
                <c:ptCount val="2"/>
                <c:pt idx="0">
                  <c:v>Budget</c:v>
                </c:pt>
                <c:pt idx="1">
                  <c:v>Actual</c:v>
                </c:pt>
              </c:strCache>
            </c:strRef>
          </c:cat>
          <c:val>
            <c:numRef>
              <c:f>'[1]Budget Variance Analysis Report'!$L$42:$L$43</c:f>
              <c:numCache>
                <c:formatCode>General</c:formatCode>
                <c:ptCount val="2"/>
                <c:pt idx="0">
                  <c:v>18440</c:v>
                </c:pt>
                <c:pt idx="1">
                  <c:v>18390</c:v>
                </c:pt>
              </c:numCache>
            </c:numRef>
          </c:val>
          <c:extLst>
            <c:ext xmlns:c16="http://schemas.microsoft.com/office/drawing/2014/chart" uri="{C3380CC4-5D6E-409C-BE32-E72D297353CC}">
              <c16:uniqueId val="{00000003-8E06-448F-8F68-71F0EE7A7AE9}"/>
            </c:ext>
          </c:extLst>
        </c:ser>
        <c:dLbls>
          <c:showLegendKey val="0"/>
          <c:showVal val="0"/>
          <c:showCatName val="0"/>
          <c:showSerName val="0"/>
          <c:showPercent val="0"/>
          <c:showBubbleSize val="0"/>
        </c:dLbls>
        <c:gapWidth val="20"/>
        <c:axId val="673150528"/>
        <c:axId val="673148888"/>
      </c:barChart>
      <c:catAx>
        <c:axId val="673150528"/>
        <c:scaling>
          <c:orientation val="minMax"/>
        </c:scaling>
        <c:delete val="1"/>
        <c:axPos val="l"/>
        <c:numFmt formatCode="General" sourceLinked="1"/>
        <c:majorTickMark val="out"/>
        <c:minorTickMark val="none"/>
        <c:tickLblPos val="nextTo"/>
        <c:crossAx val="673148888"/>
        <c:crosses val="autoZero"/>
        <c:auto val="1"/>
        <c:lblAlgn val="l"/>
        <c:lblOffset val="100"/>
        <c:noMultiLvlLbl val="0"/>
      </c:catAx>
      <c:valAx>
        <c:axId val="673148888"/>
        <c:scaling>
          <c:orientation val="minMax"/>
          <c:max val="100000"/>
        </c:scaling>
        <c:delete val="1"/>
        <c:axPos val="b"/>
        <c:majorGridlines>
          <c:spPr>
            <a:ln w="9525" cap="flat" cmpd="sng" algn="ctr">
              <a:noFill/>
              <a:round/>
            </a:ln>
            <a:effectLst/>
          </c:spPr>
        </c:majorGridlines>
        <c:numFmt formatCode="General" sourceLinked="1"/>
        <c:majorTickMark val="out"/>
        <c:minorTickMark val="none"/>
        <c:tickLblPos val="nextTo"/>
        <c:crossAx val="673150528"/>
        <c:crosses val="autoZero"/>
        <c:crossBetween val="between"/>
        <c:majorUnit val="1000"/>
        <c:min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Total Sales by Month                                        Compared to Monthly Budgets</a:t>
            </a:r>
          </a:p>
        </c:rich>
      </c:tx>
      <c:layout>
        <c:manualLayout>
          <c:xMode val="edge"/>
          <c:yMode val="edge"/>
          <c:x val="0.20360075692611657"/>
          <c:y val="2.2613719995794496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'Sales KPIs'!$AA$5</c:f>
              <c:strCache>
                <c:ptCount val="1"/>
                <c:pt idx="0">
                  <c:v>Sales $</c:v>
                </c:pt>
              </c:strCache>
            </c:strRef>
          </c:tx>
          <c:spPr>
            <a:solidFill>
              <a:schemeClr val="accent1"/>
            </a:solidFill>
            <a:ln>
              <a:noFill/>
            </a:ln>
            <a:effectLst/>
          </c:spPr>
          <c:invertIfNegative val="0"/>
          <c:cat>
            <c:strRef>
              <c:f>'Sales KPIs'!$Z$6:$Z$13</c:f>
              <c:strCache>
                <c:ptCount val="7"/>
                <c:pt idx="0">
                  <c:v>.</c:v>
                </c:pt>
                <c:pt idx="1">
                  <c:v>Jan</c:v>
                </c:pt>
                <c:pt idx="2">
                  <c:v>.</c:v>
                </c:pt>
                <c:pt idx="3">
                  <c:v>.</c:v>
                </c:pt>
                <c:pt idx="4">
                  <c:v>.</c:v>
                </c:pt>
                <c:pt idx="5">
                  <c:v>Feb</c:v>
                </c:pt>
                <c:pt idx="6">
                  <c:v>Mar</c:v>
                </c:pt>
              </c:strCache>
            </c:strRef>
          </c:cat>
          <c:val>
            <c:numRef>
              <c:f>'Sales KPIs'!$AA$6:$AA$13</c:f>
              <c:numCache>
                <c:formatCode>"$"#,##0_);[Red]\("$"#,##0\)</c:formatCode>
                <c:ptCount val="8"/>
                <c:pt idx="1">
                  <c:v>20738.5</c:v>
                </c:pt>
                <c:pt idx="5">
                  <c:v>7546.375</c:v>
                </c:pt>
                <c:pt idx="6">
                  <c:v>9397.5</c:v>
                </c:pt>
              </c:numCache>
            </c:numRef>
          </c:val>
          <c:extLst>
            <c:ext xmlns:c16="http://schemas.microsoft.com/office/drawing/2014/chart" uri="{C3380CC4-5D6E-409C-BE32-E72D297353CC}">
              <c16:uniqueId val="{00000000-D9DE-4370-B375-9A75F5D0F817}"/>
            </c:ext>
          </c:extLst>
        </c:ser>
        <c:dLbls>
          <c:showLegendKey val="0"/>
          <c:showVal val="0"/>
          <c:showCatName val="0"/>
          <c:showSerName val="0"/>
          <c:showPercent val="0"/>
          <c:showBubbleSize val="0"/>
        </c:dLbls>
        <c:gapWidth val="150"/>
        <c:axId val="473708152"/>
        <c:axId val="473711432"/>
      </c:barChart>
      <c:lineChart>
        <c:grouping val="standard"/>
        <c:varyColors val="0"/>
        <c:ser>
          <c:idx val="1"/>
          <c:order val="1"/>
          <c:tx>
            <c:strRef>
              <c:f>'Sales KPIs'!$AB$5</c:f>
              <c:strCache>
                <c:ptCount val="1"/>
                <c:pt idx="0">
                  <c:v>$ Goal</c:v>
                </c:pt>
              </c:strCache>
            </c:strRef>
          </c:tx>
          <c:spPr>
            <a:ln w="28575" cap="rnd">
              <a:solidFill>
                <a:schemeClr val="accent2"/>
              </a:solidFill>
              <a:round/>
            </a:ln>
            <a:effectLst/>
          </c:spPr>
          <c:marker>
            <c:symbol val="none"/>
          </c:marker>
          <c:cat>
            <c:strRef>
              <c:f>'Sales KPIs'!$Z$6:$Z$13</c:f>
              <c:strCache>
                <c:ptCount val="7"/>
                <c:pt idx="0">
                  <c:v>.</c:v>
                </c:pt>
                <c:pt idx="1">
                  <c:v>Jan</c:v>
                </c:pt>
                <c:pt idx="2">
                  <c:v>.</c:v>
                </c:pt>
                <c:pt idx="3">
                  <c:v>.</c:v>
                </c:pt>
                <c:pt idx="4">
                  <c:v>.</c:v>
                </c:pt>
                <c:pt idx="5">
                  <c:v>Feb</c:v>
                </c:pt>
                <c:pt idx="6">
                  <c:v>Mar</c:v>
                </c:pt>
              </c:strCache>
            </c:strRef>
          </c:cat>
          <c:val>
            <c:numRef>
              <c:f>'Sales KPIs'!$AB$6:$AB$13</c:f>
              <c:numCache>
                <c:formatCode>"$"#,##0_);[Red]\("$"#,##0\)</c:formatCode>
                <c:ptCount val="8"/>
                <c:pt idx="0">
                  <c:v>18000</c:v>
                </c:pt>
                <c:pt idx="1">
                  <c:v>18000</c:v>
                </c:pt>
                <c:pt idx="2">
                  <c:v>18000</c:v>
                </c:pt>
                <c:pt idx="3">
                  <c:v>18000</c:v>
                </c:pt>
                <c:pt idx="4">
                  <c:v>10000</c:v>
                </c:pt>
                <c:pt idx="5">
                  <c:v>10000</c:v>
                </c:pt>
                <c:pt idx="6">
                  <c:v>10000</c:v>
                </c:pt>
                <c:pt idx="7">
                  <c:v>10000</c:v>
                </c:pt>
              </c:numCache>
            </c:numRef>
          </c:val>
          <c:smooth val="0"/>
          <c:extLst>
            <c:ext xmlns:c16="http://schemas.microsoft.com/office/drawing/2014/chart" uri="{C3380CC4-5D6E-409C-BE32-E72D297353CC}">
              <c16:uniqueId val="{00000001-D9DE-4370-B375-9A75F5D0F817}"/>
            </c:ext>
          </c:extLst>
        </c:ser>
        <c:dLbls>
          <c:showLegendKey val="0"/>
          <c:showVal val="0"/>
          <c:showCatName val="0"/>
          <c:showSerName val="0"/>
          <c:showPercent val="0"/>
          <c:showBubbleSize val="0"/>
        </c:dLbls>
        <c:marker val="1"/>
        <c:smooth val="0"/>
        <c:axId val="917989440"/>
        <c:axId val="917989112"/>
      </c:lineChart>
      <c:catAx>
        <c:axId val="473708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73711432"/>
        <c:crosses val="autoZero"/>
        <c:auto val="1"/>
        <c:lblAlgn val="ctr"/>
        <c:lblOffset val="100"/>
        <c:noMultiLvlLbl val="0"/>
      </c:catAx>
      <c:valAx>
        <c:axId val="473711432"/>
        <c:scaling>
          <c:orientation val="minMax"/>
          <c:max val="25000"/>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73708152"/>
        <c:crosses val="autoZero"/>
        <c:crossBetween val="between"/>
        <c:majorUnit val="5000"/>
        <c:minorUnit val="500"/>
      </c:valAx>
      <c:valAx>
        <c:axId val="917989112"/>
        <c:scaling>
          <c:orientation val="minMax"/>
          <c:max val="25000"/>
        </c:scaling>
        <c:delete val="0"/>
        <c:axPos val="r"/>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17989440"/>
        <c:crosses val="max"/>
        <c:crossBetween val="between"/>
      </c:valAx>
      <c:catAx>
        <c:axId val="917989440"/>
        <c:scaling>
          <c:orientation val="minMax"/>
        </c:scaling>
        <c:delete val="1"/>
        <c:axPos val="b"/>
        <c:numFmt formatCode="General" sourceLinked="1"/>
        <c:majorTickMark val="none"/>
        <c:minorTickMark val="none"/>
        <c:tickLblPos val="nextTo"/>
        <c:crossAx val="9179891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0070C0"/>
      </a:solidFill>
      <a:round/>
    </a:ln>
    <a:effectLst/>
  </c:spPr>
  <c:txPr>
    <a:bodyPr/>
    <a:lstStyle/>
    <a:p>
      <a:pPr>
        <a:defRPr sz="1200" baseline="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aseline="0"/>
              <a:t>Monthly Sales Contribution                       Sales Goal for Q1 = $38,000                          Actual Q1 Total Sales = $37,682          </a:t>
            </a:r>
          </a:p>
        </c:rich>
      </c:tx>
      <c:layout>
        <c:manualLayout>
          <c:xMode val="edge"/>
          <c:yMode val="edge"/>
          <c:x val="0.16153850502416178"/>
          <c:y val="7.0714749890389214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1409131243982275"/>
          <c:y val="0.43145686320824361"/>
          <c:w val="0.34969316283917651"/>
          <c:h val="0.46228782650520822"/>
        </c:manualLayout>
      </c:layout>
      <c:pieChart>
        <c:varyColors val="1"/>
        <c:ser>
          <c:idx val="0"/>
          <c:order val="0"/>
          <c:tx>
            <c:strRef>
              <c:f>'Sales KPIs'!$AH$4</c:f>
              <c:strCache>
                <c:ptCount val="1"/>
                <c:pt idx="0">
                  <c:v>Sales $</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1942-42E8-BF66-C85B02F37212}"/>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1942-42E8-BF66-C85B02F37212}"/>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1942-42E8-BF66-C85B02F37212}"/>
              </c:ext>
            </c:extLst>
          </c:dPt>
          <c:dLbls>
            <c:dLbl>
              <c:idx val="0"/>
              <c:layout>
                <c:manualLayout>
                  <c:x val="7.7294709511874782E-2"/>
                  <c:y val="-4.2184593581150905E-2"/>
                </c:manualLayout>
              </c:layout>
              <c:tx>
                <c:rich>
                  <a:bodyPr/>
                  <a:lstStyle/>
                  <a:p>
                    <a:fld id="{607CDC52-D54E-4211-A716-16C4BBFF5BF2}" type="CELLRANGE">
                      <a:rPr lang="en-US" baseline="0"/>
                      <a:pPr/>
                      <a:t>[CELLRANGE]</a:t>
                    </a:fld>
                    <a:r>
                      <a:rPr lang="en-US" baseline="0"/>
                      <a:t>
</a:t>
                    </a:r>
                    <a:fld id="{E480995D-4311-4A57-BA1A-BADA4EBFDAD5}" type="CATEGORYNAME">
                      <a:rPr lang="en-US" baseline="0"/>
                      <a:pPr/>
                      <a:t>[CATEGORY NAME]</a:t>
                    </a:fld>
                    <a:r>
                      <a:rPr lang="en-US" baseline="0"/>
                      <a:t>
</a:t>
                    </a:r>
                    <a:fld id="{B99DF7C5-75D9-4BE6-A17E-08EC17F442B9}"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942-42E8-BF66-C85B02F37212}"/>
                </c:ext>
              </c:extLst>
            </c:dLbl>
            <c:dLbl>
              <c:idx val="1"/>
              <c:layout>
                <c:manualLayout>
                  <c:x val="-7.1497606298484145E-2"/>
                  <c:y val="-2.3435885322862435E-3"/>
                </c:manualLayout>
              </c:layout>
              <c:tx>
                <c:rich>
                  <a:bodyPr/>
                  <a:lstStyle/>
                  <a:p>
                    <a:fld id="{6E11A3D5-E94C-47B4-9747-57219561B064}" type="CELLRANGE">
                      <a:rPr lang="en-US" baseline="0"/>
                      <a:pPr/>
                      <a:t>[CELLRANGE]</a:t>
                    </a:fld>
                    <a:r>
                      <a:rPr lang="en-US" baseline="0"/>
                      <a:t>
</a:t>
                    </a:r>
                    <a:fld id="{1FA84A1B-DE66-496E-9B25-7F249F5E73B1}" type="CATEGORYNAME">
                      <a:rPr lang="en-US" baseline="0"/>
                      <a:pPr/>
                      <a:t>[CATEGORY NAME]</a:t>
                    </a:fld>
                    <a:r>
                      <a:rPr lang="en-US" baseline="0"/>
                      <a:t>
</a:t>
                    </a:r>
                    <a:fld id="{38E1E0D2-9091-45CA-8FF2-78CE990B1F85}"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14047613541059317"/>
                      <c:h val="0.18423484602438808"/>
                    </c:manualLayout>
                  </c15:layout>
                  <c15:dlblFieldTable/>
                  <c15:showDataLabelsRange val="1"/>
                </c:ext>
                <c:ext xmlns:c16="http://schemas.microsoft.com/office/drawing/2014/chart" uri="{C3380CC4-5D6E-409C-BE32-E72D297353CC}">
                  <c16:uniqueId val="{00000003-1942-42E8-BF66-C85B02F37212}"/>
                </c:ext>
              </c:extLst>
            </c:dLbl>
            <c:dLbl>
              <c:idx val="2"/>
              <c:layout>
                <c:manualLayout>
                  <c:x val="1.1594206426781217E-2"/>
                  <c:y val="-3.7497416516578584E-2"/>
                </c:manualLayout>
              </c:layout>
              <c:tx>
                <c:rich>
                  <a:bodyPr rot="0" spcFirstLastPara="1" vertOverflow="clip" horzOverflow="clip" vert="horz" wrap="square" lIns="38100" tIns="19050" rIns="38100" bIns="19050" anchor="ctr" anchorCtr="1">
                    <a:spAutoFit/>
                  </a:bodyPr>
                  <a:lstStyle/>
                  <a:p>
                    <a:pPr>
                      <a:defRPr sz="1000" b="0" i="0" u="none" strike="noStrike" kern="1200" baseline="0">
                        <a:solidFill>
                          <a:schemeClr val="dk2">
                            <a:lumMod val="75000"/>
                          </a:schemeClr>
                        </a:solidFill>
                        <a:latin typeface="+mn-lt"/>
                        <a:ea typeface="+mn-ea"/>
                        <a:cs typeface="+mn-cs"/>
                      </a:defRPr>
                    </a:pPr>
                    <a:fld id="{D41458C6-6DD0-4D66-8C60-2F821599A956}" type="CELLRANGE">
                      <a:rPr lang="en-US" sz="1000" baseline="0"/>
                      <a:pPr>
                        <a:defRPr sz="1000"/>
                      </a:pPr>
                      <a:t>[CELLRANGE]</a:t>
                    </a:fld>
                    <a:r>
                      <a:rPr lang="en-US" sz="1000" baseline="0"/>
                      <a:t>
</a:t>
                    </a:r>
                    <a:fld id="{C9C1B4E4-81D4-46A6-8283-118CBA403CD6}" type="CATEGORYNAME">
                      <a:rPr lang="en-US" sz="1000" baseline="0"/>
                      <a:pPr>
                        <a:defRPr sz="1000"/>
                      </a:pPr>
                      <a:t>[CATEGORY NAME]</a:t>
                    </a:fld>
                    <a:r>
                      <a:rPr lang="en-US" sz="1000" baseline="0"/>
                      <a:t>
</a:t>
                    </a:r>
                    <a:fld id="{2E8C1364-2359-49F5-A022-5434CEC27245}" type="PERCENTAGE">
                      <a:rPr lang="en-US" sz="1000" baseline="0"/>
                      <a:pPr>
                        <a:defRPr sz="1000"/>
                      </a:pPr>
                      <a:t>[PERCENTAGE]</a:t>
                    </a:fld>
                    <a:endParaRPr lang="en-US" sz="1000" baseline="0"/>
                  </a:p>
                </c:rich>
              </c:tx>
              <c:spPr>
                <a:xfrm>
                  <a:off x="848545" y="682158"/>
                  <a:ext cx="467102" cy="524727"/>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a:outerShdw blurRad="50800" dist="38100" dir="18900000" algn="b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2">
                          <a:lumMod val="7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74405"/>
                        <a:gd name="adj2" fmla="val 93928"/>
                      </a:avLst>
                    </a:prstGeom>
                    <a:noFill/>
                    <a:ln>
                      <a:noFill/>
                    </a:ln>
                  </c15:spPr>
                  <c15:layout>
                    <c:manualLayout>
                      <c:w val="0.14214375355281786"/>
                      <c:h val="0.19366050075290089"/>
                    </c:manualLayout>
                  </c15:layout>
                  <c15:dlblFieldTable/>
                  <c15:showDataLabelsRange val="1"/>
                </c:ext>
                <c:ext xmlns:c16="http://schemas.microsoft.com/office/drawing/2014/chart" uri="{C3380CC4-5D6E-409C-BE32-E72D297353CC}">
                  <c16:uniqueId val="{00000005-1942-42E8-BF66-C85B02F37212}"/>
                </c:ext>
              </c:extLst>
            </c:dLbl>
            <c:spPr>
              <a:solidFill>
                <a:sysClr val="window" lastClr="FFFFFF"/>
              </a:solidFill>
              <a:ln>
                <a:solidFill>
                  <a:sysClr val="windowText" lastClr="000000">
                    <a:lumMod val="25000"/>
                    <a:lumOff val="75000"/>
                  </a:sysClr>
                </a:solidFill>
              </a:ln>
              <a:effectLst>
                <a:outerShdw blurRad="50800" dist="38100" dir="18900000" algn="b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2">
                        <a:lumMod val="7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s>
          <c:cat>
            <c:strRef>
              <c:f>'Sales KPIs'!$AG$5:$AG$7</c:f>
              <c:strCache>
                <c:ptCount val="3"/>
                <c:pt idx="0">
                  <c:v>Jan</c:v>
                </c:pt>
                <c:pt idx="1">
                  <c:v>Feb</c:v>
                </c:pt>
                <c:pt idx="2">
                  <c:v>Mar</c:v>
                </c:pt>
              </c:strCache>
            </c:strRef>
          </c:cat>
          <c:val>
            <c:numRef>
              <c:f>'Sales KPIs'!$AH$5:$AH$7</c:f>
              <c:numCache>
                <c:formatCode>"$"#,##0_);[Red]\("$"#,##0\)</c:formatCode>
                <c:ptCount val="3"/>
                <c:pt idx="0">
                  <c:v>20738.5</c:v>
                </c:pt>
                <c:pt idx="1">
                  <c:v>7546.375</c:v>
                </c:pt>
                <c:pt idx="2">
                  <c:v>9397.5</c:v>
                </c:pt>
              </c:numCache>
            </c:numRef>
          </c:val>
          <c:extLst>
            <c:ext xmlns:c15="http://schemas.microsoft.com/office/drawing/2012/chart" uri="{02D57815-91ED-43cb-92C2-25804820EDAC}">
              <c15:datalabelsRange>
                <c15:f>'Sales KPIs'!$AH$5:$AH$7</c15:f>
                <c15:dlblRangeCache>
                  <c:ptCount val="3"/>
                  <c:pt idx="0">
                    <c:v>$20,739 </c:v>
                  </c:pt>
                  <c:pt idx="1">
                    <c:v>$7,546 </c:v>
                  </c:pt>
                  <c:pt idx="2">
                    <c:v>$9,398 </c:v>
                  </c:pt>
                </c15:dlblRangeCache>
              </c15:datalabelsRange>
            </c:ext>
            <c:ext xmlns:c16="http://schemas.microsoft.com/office/drawing/2014/chart" uri="{C3380CC4-5D6E-409C-BE32-E72D297353CC}">
              <c16:uniqueId val="{00000006-1942-42E8-BF66-C85B02F3721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Comparing Purchase &amp; Sales Patterns -- QUANTITIES</a:t>
            </a:r>
            <a:endParaRPr lang="en-US" sz="1000"/>
          </a:p>
        </c:rich>
      </c:tx>
      <c:layout>
        <c:manualLayout>
          <c:xMode val="edge"/>
          <c:yMode val="edge"/>
          <c:x val="0.12790101237345333"/>
          <c:y val="4.61660770664536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Sheet15!$A$30</c:f>
              <c:strCache>
                <c:ptCount val="1"/>
                <c:pt idx="0">
                  <c:v>Qty Purch</c:v>
                </c:pt>
              </c:strCache>
            </c:strRef>
          </c:tx>
          <c:spPr>
            <a:ln w="28575" cap="rnd">
              <a:solidFill>
                <a:schemeClr val="accent1"/>
              </a:solidFill>
              <a:round/>
            </a:ln>
            <a:effectLst/>
          </c:spPr>
          <c:marker>
            <c:symbol val="none"/>
          </c:marker>
          <c:cat>
            <c:strRef>
              <c:f>Sheet15!$B$29:$D$29</c:f>
              <c:strCache>
                <c:ptCount val="3"/>
                <c:pt idx="0">
                  <c:v>Jan</c:v>
                </c:pt>
                <c:pt idx="1">
                  <c:v>Feb</c:v>
                </c:pt>
                <c:pt idx="2">
                  <c:v>Mar</c:v>
                </c:pt>
              </c:strCache>
            </c:strRef>
          </c:cat>
          <c:val>
            <c:numRef>
              <c:f>Sheet15!$B$30:$D$30</c:f>
              <c:numCache>
                <c:formatCode>General</c:formatCode>
                <c:ptCount val="3"/>
                <c:pt idx="0">
                  <c:v>1064</c:v>
                </c:pt>
                <c:pt idx="1">
                  <c:v>123</c:v>
                </c:pt>
                <c:pt idx="2">
                  <c:v>240</c:v>
                </c:pt>
              </c:numCache>
            </c:numRef>
          </c:val>
          <c:smooth val="0"/>
          <c:extLst>
            <c:ext xmlns:c16="http://schemas.microsoft.com/office/drawing/2014/chart" uri="{C3380CC4-5D6E-409C-BE32-E72D297353CC}">
              <c16:uniqueId val="{00000000-478B-4444-9938-7831CC2151C0}"/>
            </c:ext>
          </c:extLst>
        </c:ser>
        <c:ser>
          <c:idx val="1"/>
          <c:order val="1"/>
          <c:tx>
            <c:strRef>
              <c:f>Sheet15!$A$31</c:f>
              <c:strCache>
                <c:ptCount val="1"/>
                <c:pt idx="0">
                  <c:v>Qty Sold</c:v>
                </c:pt>
              </c:strCache>
            </c:strRef>
          </c:tx>
          <c:spPr>
            <a:ln w="28575" cap="rnd">
              <a:solidFill>
                <a:schemeClr val="accent2"/>
              </a:solidFill>
              <a:round/>
            </a:ln>
            <a:effectLst/>
          </c:spPr>
          <c:marker>
            <c:symbol val="none"/>
          </c:marker>
          <c:cat>
            <c:strRef>
              <c:f>Sheet15!$B$29:$D$29</c:f>
              <c:strCache>
                <c:ptCount val="3"/>
                <c:pt idx="0">
                  <c:v>Jan</c:v>
                </c:pt>
                <c:pt idx="1">
                  <c:v>Feb</c:v>
                </c:pt>
                <c:pt idx="2">
                  <c:v>Mar</c:v>
                </c:pt>
              </c:strCache>
            </c:strRef>
          </c:cat>
          <c:val>
            <c:numRef>
              <c:f>Sheet15!$B$31:$D$31</c:f>
              <c:numCache>
                <c:formatCode>General</c:formatCode>
                <c:ptCount val="3"/>
                <c:pt idx="0">
                  <c:v>548</c:v>
                </c:pt>
                <c:pt idx="1">
                  <c:v>438</c:v>
                </c:pt>
                <c:pt idx="2">
                  <c:v>270</c:v>
                </c:pt>
              </c:numCache>
            </c:numRef>
          </c:val>
          <c:smooth val="0"/>
          <c:extLst>
            <c:ext xmlns:c16="http://schemas.microsoft.com/office/drawing/2014/chart" uri="{C3380CC4-5D6E-409C-BE32-E72D297353CC}">
              <c16:uniqueId val="{00000001-478B-4444-9938-7831CC2151C0}"/>
            </c:ext>
          </c:extLst>
        </c:ser>
        <c:dLbls>
          <c:showLegendKey val="0"/>
          <c:showVal val="0"/>
          <c:showCatName val="0"/>
          <c:showSerName val="0"/>
          <c:showPercent val="0"/>
          <c:showBubbleSize val="0"/>
        </c:dLbls>
        <c:smooth val="0"/>
        <c:axId val="660702368"/>
        <c:axId val="664471200"/>
      </c:lineChart>
      <c:catAx>
        <c:axId val="66070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4471200"/>
        <c:crosses val="autoZero"/>
        <c:auto val="1"/>
        <c:lblAlgn val="ctr"/>
        <c:lblOffset val="100"/>
        <c:noMultiLvlLbl val="0"/>
      </c:catAx>
      <c:valAx>
        <c:axId val="664471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702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[Mackie's Example 2 - Analyis and Reporting, Capability Example by Carlene Hatcher.xlsx]Q1EndInv PT!PivotTable19</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a:t>
            </a:r>
            <a:r>
              <a:rPr lang="en-US" baseline="0"/>
              <a:t> Ending Inventory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'Q1EndInv PT'!$F$41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'Q1EndInv PT'!$E$42:$E$86</c:f>
              <c:strCache>
                <c:ptCount val="44"/>
                <c:pt idx="0">
                  <c:v>245 Hats, Sun hat, Eyelet, Girls, Girls, Blue</c:v>
                </c:pt>
                <c:pt idx="1">
                  <c:v>244 Hats, Sun hat, Eyelet, Girls, Girls, White</c:v>
                </c:pt>
                <c:pt idx="2">
                  <c:v>241 Accessories, Jewelry, Bracelet, Girls, 5", Silver</c:v>
                </c:pt>
                <c:pt idx="3">
                  <c:v>240 Accessories, Jewelry, Bracelet, Girls, 5", Gold</c:v>
                </c:pt>
                <c:pt idx="4">
                  <c:v>237 Accessories, Jewelry, Necklace, Girls, 10", Silver</c:v>
                </c:pt>
                <c:pt idx="5">
                  <c:v>236 Accessories, Jewelry, Necklace, Girls, 10", Gold</c:v>
                </c:pt>
                <c:pt idx="6">
                  <c:v>233 Accessories, Hair Accessories, Headbands, Girls, Girls, Assorted Set</c:v>
                </c:pt>
                <c:pt idx="7">
                  <c:v>232 Accessories, Hair Accessories, Ponytail Ties, Girls, Girls, Assorted Set</c:v>
                </c:pt>
                <c:pt idx="8">
                  <c:v>225 Footwear, Shoes, SlipOns, Girls, L, White</c:v>
                </c:pt>
                <c:pt idx="9">
                  <c:v>224 Footwear, Shoes, SlipOns, Girls, L, Red</c:v>
                </c:pt>
                <c:pt idx="10">
                  <c:v>223 Footwear, Shoes, SlipOns, Girls, L, Black</c:v>
                </c:pt>
                <c:pt idx="11">
                  <c:v>222 Footwear, Shoes, SlipOns, Girls, M, White</c:v>
                </c:pt>
                <c:pt idx="12">
                  <c:v>221 Footwear, Shoes, SlipOns, Girls, M, Red</c:v>
                </c:pt>
                <c:pt idx="13">
                  <c:v>220 Footwear, Shoes, SlipOns, Girls, M, Black</c:v>
                </c:pt>
                <c:pt idx="14">
                  <c:v>219 Footwear, Shoes, SlipOns, Girls, S, White</c:v>
                </c:pt>
                <c:pt idx="15">
                  <c:v>218 Footwear, Shoes, SlipOns, Girls, S, Red</c:v>
                </c:pt>
                <c:pt idx="16">
                  <c:v>217 Footwear, Shoes, SlipOns, Girls, S, Black</c:v>
                </c:pt>
                <c:pt idx="17">
                  <c:v>189 Clothing, Skirt &amp; Top Set, Playtime, Girls, L, Animals</c:v>
                </c:pt>
                <c:pt idx="18">
                  <c:v>188 Clothing, Skirt &amp; Top Set, Playtime, Girls, L, Butterflies</c:v>
                </c:pt>
                <c:pt idx="19">
                  <c:v>187 Clothing, Skirt &amp; Top Set, Playtime, Girls, L, Flowered</c:v>
                </c:pt>
                <c:pt idx="20">
                  <c:v>186 Clothing, Skirt &amp; Top Set, Playtime, Girls, M, Animals</c:v>
                </c:pt>
                <c:pt idx="21">
                  <c:v>185 Clothing, Skirt &amp; Top Set, Playtime, Girls, M, Butterflies</c:v>
                </c:pt>
                <c:pt idx="22">
                  <c:v>184 Clothing, Skirt &amp; Top Set, Playtime, Girls, M, Flowered</c:v>
                </c:pt>
                <c:pt idx="23">
                  <c:v>183 Clothing, Skirt &amp; Top Set, Playtime, Girls, S, Animals</c:v>
                </c:pt>
                <c:pt idx="24">
                  <c:v>182 Clothing, Skirt &amp; Top Set, Playtime, Girls, S, Butterflies</c:v>
                </c:pt>
                <c:pt idx="25">
                  <c:v>181 Clothing, Skirt &amp; Top Set, Playtime, Girls, S, Flowered</c:v>
                </c:pt>
                <c:pt idx="26">
                  <c:v>171 Clothing, Pant, Casual, Girls, L, White</c:v>
                </c:pt>
                <c:pt idx="27">
                  <c:v>170 Clothing, Pant, Casual, Girls, L, Blue</c:v>
                </c:pt>
                <c:pt idx="28">
                  <c:v>169 Clothing, Pant, Casual, Girls, L, Green</c:v>
                </c:pt>
                <c:pt idx="29">
                  <c:v>168 Clothing, Pant, Casual, Girls, M, White</c:v>
                </c:pt>
                <c:pt idx="30">
                  <c:v>167 Clothing, Pant, Casual, Girls, M, Blue</c:v>
                </c:pt>
                <c:pt idx="31">
                  <c:v>166 Clothing, Pant, Casual, Girls, M, Green</c:v>
                </c:pt>
                <c:pt idx="32">
                  <c:v>165 Clothing, Pant, Casual, Girls, S, White</c:v>
                </c:pt>
                <c:pt idx="33">
                  <c:v>164 Clothing, Pant, Casual, Girls, S, Blue</c:v>
                </c:pt>
                <c:pt idx="34">
                  <c:v>163 Clothing, Pant, Casual, Girls, S, Green</c:v>
                </c:pt>
                <c:pt idx="35">
                  <c:v>135 Clothing, Pant, Dress, Girls, L, Tan</c:v>
                </c:pt>
                <c:pt idx="36">
                  <c:v>134 Clothing, Pant, Dress, Girls, L, Brown</c:v>
                </c:pt>
                <c:pt idx="37">
                  <c:v>133 Clothing, Pant, Dress, Girls, L, Black</c:v>
                </c:pt>
                <c:pt idx="38">
                  <c:v>132 Clothing, Pant, Dress, Girls, M, Tan</c:v>
                </c:pt>
                <c:pt idx="39">
                  <c:v>131 Clothing, Pant, Dress, Girls, M, Brown</c:v>
                </c:pt>
                <c:pt idx="40">
                  <c:v>130 Clothing, Pant, Dress, Girls, M, Black</c:v>
                </c:pt>
                <c:pt idx="41">
                  <c:v>129 Clothing, Pant, Dress, Girls, S, Tan</c:v>
                </c:pt>
                <c:pt idx="42">
                  <c:v>128 Clothing, Pant, Dress, Girls, S, Brown</c:v>
                </c:pt>
                <c:pt idx="43">
                  <c:v>127 Clothing, Pant, Dress, Girls, S, Black</c:v>
                </c:pt>
              </c:strCache>
            </c:strRef>
          </c:cat>
          <c:val>
            <c:numRef>
              <c:f>'Q1EndInv PT'!$F$42:$F$86</c:f>
              <c:numCache>
                <c:formatCode>General</c:formatCode>
                <c:ptCount val="44"/>
                <c:pt idx="0">
                  <c:v>2</c:v>
                </c:pt>
                <c:pt idx="1">
                  <c:v>1</c:v>
                </c:pt>
                <c:pt idx="2">
                  <c:v>4</c:v>
                </c:pt>
                <c:pt idx="3">
                  <c:v>5</c:v>
                </c:pt>
                <c:pt idx="4">
                  <c:v>4</c:v>
                </c:pt>
                <c:pt idx="5">
                  <c:v>0</c:v>
                </c:pt>
                <c:pt idx="6">
                  <c:v>3</c:v>
                </c:pt>
                <c:pt idx="7">
                  <c:v>1</c:v>
                </c:pt>
                <c:pt idx="8">
                  <c:v>5</c:v>
                </c:pt>
                <c:pt idx="9">
                  <c:v>2</c:v>
                </c:pt>
                <c:pt idx="10">
                  <c:v>4</c:v>
                </c:pt>
                <c:pt idx="11">
                  <c:v>5</c:v>
                </c:pt>
                <c:pt idx="12">
                  <c:v>4</c:v>
                </c:pt>
                <c:pt idx="13">
                  <c:v>2</c:v>
                </c:pt>
                <c:pt idx="14">
                  <c:v>2</c:v>
                </c:pt>
                <c:pt idx="15">
                  <c:v>4</c:v>
                </c:pt>
                <c:pt idx="16">
                  <c:v>1</c:v>
                </c:pt>
                <c:pt idx="17">
                  <c:v>5</c:v>
                </c:pt>
                <c:pt idx="18">
                  <c:v>3</c:v>
                </c:pt>
                <c:pt idx="19">
                  <c:v>2</c:v>
                </c:pt>
                <c:pt idx="20">
                  <c:v>3</c:v>
                </c:pt>
                <c:pt idx="21">
                  <c:v>5</c:v>
                </c:pt>
                <c:pt idx="22">
                  <c:v>1</c:v>
                </c:pt>
                <c:pt idx="23">
                  <c:v>0</c:v>
                </c:pt>
                <c:pt idx="24">
                  <c:v>4</c:v>
                </c:pt>
                <c:pt idx="25">
                  <c:v>2</c:v>
                </c:pt>
                <c:pt idx="26">
                  <c:v>2</c:v>
                </c:pt>
                <c:pt idx="27">
                  <c:v>3</c:v>
                </c:pt>
                <c:pt idx="28">
                  <c:v>2</c:v>
                </c:pt>
                <c:pt idx="29">
                  <c:v>10</c:v>
                </c:pt>
                <c:pt idx="30">
                  <c:v>8</c:v>
                </c:pt>
                <c:pt idx="31">
                  <c:v>4</c:v>
                </c:pt>
                <c:pt idx="32">
                  <c:v>2</c:v>
                </c:pt>
                <c:pt idx="33">
                  <c:v>1</c:v>
                </c:pt>
                <c:pt idx="34">
                  <c:v>2</c:v>
                </c:pt>
                <c:pt idx="35">
                  <c:v>2</c:v>
                </c:pt>
                <c:pt idx="36">
                  <c:v>2</c:v>
                </c:pt>
                <c:pt idx="37">
                  <c:v>0</c:v>
                </c:pt>
                <c:pt idx="38">
                  <c:v>2</c:v>
                </c:pt>
                <c:pt idx="39">
                  <c:v>2</c:v>
                </c:pt>
                <c:pt idx="40">
                  <c:v>2</c:v>
                </c:pt>
                <c:pt idx="41">
                  <c:v>1</c:v>
                </c:pt>
                <c:pt idx="42">
                  <c:v>1</c:v>
                </c:pt>
                <c:pt idx="43">
                  <c:v>2</c:v>
                </c:pt>
              </c:numCache>
            </c:numRef>
          </c:val>
          <c:extLst>
            <c:ext xmlns:c16="http://schemas.microsoft.com/office/drawing/2014/chart" uri="{C3380CC4-5D6E-409C-BE32-E72D297353CC}">
              <c16:uniqueId val="{00000000-C3FB-41FE-A336-3812D76B6913}"/>
            </c:ext>
          </c:extLst>
        </c:ser>
        <c:dLbls>
          <c:dLblPos val="outEnd"/>
          <c:showLegendKey val="0"/>
          <c:showVal val="1"/>
          <c:showCatName val="0"/>
          <c:showSerName val="0"/>
          <c:showPercent val="0"/>
          <c:showBubbleSize val="0"/>
        </c:dLbls>
        <c:gapWidth val="100"/>
        <c:axId val="660288392"/>
        <c:axId val="660288720"/>
      </c:barChart>
      <c:catAx>
        <c:axId val="660288392"/>
        <c:scaling>
          <c:orientation val="minMax"/>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0"/>
          <a:lstStyle/>
          <a:p>
            <a:pPr>
              <a:defRPr sz="900" b="1" i="0" u="none" strike="noStrike" kern="1200" spc="40" baseline="0">
                <a:solidFill>
                  <a:schemeClr val="tx1">
                    <a:lumMod val="65000"/>
                    <a:lumOff val="35000"/>
                  </a:schemeClr>
                </a:solidFill>
                <a:latin typeface="+mn-lt"/>
                <a:ea typeface="+mn-ea"/>
                <a:cs typeface="+mn-cs"/>
              </a:defRPr>
            </a:pPr>
            <a:endParaRPr lang="en-US"/>
          </a:p>
        </c:txPr>
        <c:crossAx val="660288720"/>
        <c:crosses val="autoZero"/>
        <c:auto val="1"/>
        <c:lblAlgn val="ctr"/>
        <c:lblOffset val="100"/>
        <c:noMultiLvlLbl val="0"/>
      </c:catAx>
      <c:valAx>
        <c:axId val="660288720"/>
        <c:scaling>
          <c:orientation val="minMax"/>
        </c:scaling>
        <c:delete val="1"/>
        <c:axPos val="b"/>
        <c:numFmt formatCode="General" sourceLinked="1"/>
        <c:majorTickMark val="out"/>
        <c:minorTickMark val="none"/>
        <c:tickLblPos val="nextTo"/>
        <c:crossAx val="660288392"/>
        <c:crosses val="autoZero"/>
        <c:crossBetween val="between"/>
      </c:valAx>
      <c:spPr>
        <a:noFill/>
        <a:ln>
          <a:noFill/>
        </a:ln>
        <a:effectLst>
          <a:outerShdw blurRad="50800" dist="50800" dir="5400000" algn="ctr" rotWithShape="0">
            <a:schemeClr val="bg1"/>
          </a:outerShdw>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75000"/>
          <a:lumOff val="2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[Mackie's Example 2 - Analyis and Reporting, Capability Example by Carlene Hatcher.xlsx]InvbyCategoriesPT!PivotTable19</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Current Inventory Composition</a:t>
            </a:r>
          </a:p>
        </c:rich>
      </c:tx>
      <c:layout>
        <c:manualLayout>
          <c:xMode val="edge"/>
          <c:yMode val="edge"/>
          <c:x val="0.17194446008765488"/>
          <c:y val="8.292682926829268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s>
    <c:plotArea>
      <c:layout>
        <c:manualLayout>
          <c:layoutTarget val="inner"/>
          <c:xMode val="edge"/>
          <c:yMode val="edge"/>
          <c:x val="0.12474911999684168"/>
          <c:y val="0.28144036873439598"/>
          <c:w val="0.43071127642154811"/>
          <c:h val="0.54287576552930883"/>
        </c:manualLayout>
      </c:layout>
      <c:doughnutChart>
        <c:varyColors val="1"/>
        <c:ser>
          <c:idx val="0"/>
          <c:order val="0"/>
          <c:tx>
            <c:strRef>
              <c:f>InvbyCategoriesPT!$B$8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1F7-4673-AC99-EE39220BA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1F7-4673-AC99-EE39220BA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1F7-4673-AC99-EE39220BA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1F7-4673-AC99-EE39220BAE65}"/>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InvbyCategoriesPT!$A$9:$A$13</c:f>
              <c:strCache>
                <c:ptCount val="4"/>
                <c:pt idx="0">
                  <c:v>Accessories</c:v>
                </c:pt>
                <c:pt idx="1">
                  <c:v>Clothing</c:v>
                </c:pt>
                <c:pt idx="2">
                  <c:v>Footwear</c:v>
                </c:pt>
                <c:pt idx="3">
                  <c:v>Hats</c:v>
                </c:pt>
              </c:strCache>
            </c:strRef>
          </c:cat>
          <c:val>
            <c:numRef>
              <c:f>InvbyCategoriesPT!$B$9:$B$13</c:f>
              <c:numCache>
                <c:formatCode>General</c:formatCode>
                <c:ptCount val="4"/>
                <c:pt idx="0">
                  <c:v>47</c:v>
                </c:pt>
                <c:pt idx="1">
                  <c:v>262</c:v>
                </c:pt>
                <c:pt idx="2">
                  <c:v>97</c:v>
                </c:pt>
                <c:pt idx="3">
                  <c:v>26</c:v>
                </c:pt>
              </c:numCache>
            </c:numRef>
          </c:val>
          <c:extLst>
            <c:ext xmlns:c16="http://schemas.microsoft.com/office/drawing/2014/chart" uri="{C3380CC4-5D6E-409C-BE32-E72D297353CC}">
              <c16:uniqueId val="{00000008-71F7-4673-AC99-EE39220BAE65}"/>
            </c:ext>
          </c:extLst>
        </c:ser>
        <c:dLbls>
          <c:showLegendKey val="0"/>
          <c:showVal val="0"/>
          <c:showCatName val="0"/>
          <c:showSerName val="0"/>
          <c:showPercent val="0"/>
          <c:showBubbleSize val="0"/>
          <c:showLeaderLines val="1"/>
        </c:dLbls>
        <c:firstSliceAng val="143"/>
        <c:holeSize val="50"/>
      </c:doughnutChart>
      <c:spPr>
        <a:noFill/>
        <a:ln>
          <a:noFill/>
        </a:ln>
        <a:effectLst/>
      </c:spPr>
    </c:plotArea>
    <c:legend>
      <c:legendPos val="r"/>
      <c:layout>
        <c:manualLayout>
          <c:xMode val="edge"/>
          <c:yMode val="edge"/>
          <c:x val="0.60177063079810766"/>
          <c:y val="0.34138236988669102"/>
          <c:w val="0.31813412843380784"/>
          <c:h val="0.44166929133858268"/>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lumMod val="65000"/>
          <a:lumOff val="3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4</xdr:col>
      <xdr:colOff>1171575</xdr:colOff>
      <xdr:row>7</xdr:row>
      <xdr:rowOff>0</xdr:rowOff>
    </xdr:from>
    <xdr:to>
      <xdr:col>4</xdr:col>
      <xdr:colOff>1171575</xdr:colOff>
      <xdr:row>7</xdr:row>
      <xdr:rowOff>219075</xdr:rowOff>
    </xdr:to>
    <xdr:sp macro="" textlink="">
      <xdr:nvSpPr>
        <xdr:cNvPr id="2" name="Line 1">
          <a:extLst>
            <a:ext uri="{FF2B5EF4-FFF2-40B4-BE49-F238E27FC236}">
              <a16:creationId xmlns:a16="http://schemas.microsoft.com/office/drawing/2014/main" id="{79EA13CB-D053-4915-A73C-5E171378CCF4}"/>
            </a:ext>
          </a:extLst>
        </xdr:cNvPr>
        <xdr:cNvSpPr>
          <a:spLocks noChangeShapeType="1"/>
        </xdr:cNvSpPr>
      </xdr:nvSpPr>
      <xdr:spPr bwMode="auto">
        <a:xfrm>
          <a:off x="5953125" y="1600200"/>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66675</xdr:rowOff>
    </xdr:from>
    <xdr:to>
      <xdr:col>2</xdr:col>
      <xdr:colOff>300038</xdr:colOff>
      <xdr:row>29</xdr:row>
      <xdr:rowOff>66675</xdr:rowOff>
    </xdr:to>
    <xdr:graphicFrame macro="">
      <xdr:nvGraphicFramePr>
        <xdr:cNvPr id="2" name="Chart 1">
          <a:extLst>
            <a:ext uri="{FF2B5EF4-FFF2-40B4-BE49-F238E27FC236}">
              <a16:creationId xmlns:a16="http://schemas.microsoft.com/office/drawing/2014/main" id="{DE5DC544-7301-F7FB-A239-C8A5EBD335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390524</xdr:colOff>
      <xdr:row>0</xdr:row>
      <xdr:rowOff>85725</xdr:rowOff>
    </xdr:from>
    <xdr:to>
      <xdr:col>18</xdr:col>
      <xdr:colOff>133349</xdr:colOff>
      <xdr:row>36</xdr:row>
      <xdr:rowOff>0</xdr:rowOff>
    </xdr:to>
    <xdr:graphicFrame macro="">
      <xdr:nvGraphicFramePr>
        <xdr:cNvPr id="2" name="Chart 1">
          <a:extLst>
            <a:ext uri="{FF2B5EF4-FFF2-40B4-BE49-F238E27FC236}">
              <a16:creationId xmlns:a16="http://schemas.microsoft.com/office/drawing/2014/main" id="{DE6602AC-3DBC-E6C0-84A9-03BEB2BBA0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85725</xdr:colOff>
      <xdr:row>0</xdr:row>
      <xdr:rowOff>47625</xdr:rowOff>
    </xdr:from>
    <xdr:to>
      <xdr:col>22</xdr:col>
      <xdr:colOff>314325</xdr:colOff>
      <xdr:row>7</xdr:row>
      <xdr:rowOff>123825</xdr:rowOff>
    </xdr:to>
    <mc:AlternateContent xmlns:mc="http://schemas.openxmlformats.org/markup-compatibility/2006" xmlns:a14="http://schemas.microsoft.com/office/drawing/2010/main">
      <mc:Choice Requires="a14">
        <xdr:graphicFrame macro="">
          <xdr:nvGraphicFramePr>
            <xdr:cNvPr id="3" name="Category">
              <a:extLst>
                <a:ext uri="{FF2B5EF4-FFF2-40B4-BE49-F238E27FC236}">
                  <a16:creationId xmlns:a16="http://schemas.microsoft.com/office/drawing/2014/main" id="{09F5E150-0A6E-BA4D-1735-50EB90253586}"/>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19135725" y="47625"/>
              <a:ext cx="1828800" cy="1143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26</xdr:col>
      <xdr:colOff>485775</xdr:colOff>
      <xdr:row>0</xdr:row>
      <xdr:rowOff>66675</xdr:rowOff>
    </xdr:from>
    <xdr:to>
      <xdr:col>30</xdr:col>
      <xdr:colOff>180975</xdr:colOff>
      <xdr:row>9</xdr:row>
      <xdr:rowOff>142875</xdr:rowOff>
    </xdr:to>
    <mc:AlternateContent xmlns:mc="http://schemas.openxmlformats.org/markup-compatibility/2006" xmlns:a14="http://schemas.microsoft.com/office/drawing/2010/main">
      <mc:Choice Requires="a14">
        <xdr:graphicFrame macro="">
          <xdr:nvGraphicFramePr>
            <xdr:cNvPr id="4" name="Item">
              <a:extLst>
                <a:ext uri="{FF2B5EF4-FFF2-40B4-BE49-F238E27FC236}">
                  <a16:creationId xmlns:a16="http://schemas.microsoft.com/office/drawing/2014/main" id="{8492F2DA-4B3B-E88A-F83B-992A3ECF24B6}"/>
                </a:ext>
              </a:extLst>
            </xdr:cNvPr>
            <xdr:cNvGraphicFramePr/>
          </xdr:nvGraphicFramePr>
          <xdr:xfrm>
            <a:off x="0" y="0"/>
            <a:ext cx="0" cy="0"/>
          </xdr:xfrm>
          <a:graphic>
            <a:graphicData uri="http://schemas.microsoft.com/office/drawing/2010/slicer">
              <sle:slicer xmlns:sle="http://schemas.microsoft.com/office/drawing/2010/slicer" name="Item"/>
            </a:graphicData>
          </a:graphic>
        </xdr:graphicFrame>
      </mc:Choice>
      <mc:Fallback xmlns="">
        <xdr:sp macro="" textlink="">
          <xdr:nvSpPr>
            <xdr:cNvPr id="0" name=""/>
            <xdr:cNvSpPr>
              <a:spLocks noTextEdit="1"/>
            </xdr:cNvSpPr>
          </xdr:nvSpPr>
          <xdr:spPr>
            <a:xfrm>
              <a:off x="23269575" y="66675"/>
              <a:ext cx="1828800" cy="1447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22</xdr:col>
      <xdr:colOff>476250</xdr:colOff>
      <xdr:row>0</xdr:row>
      <xdr:rowOff>38100</xdr:rowOff>
    </xdr:from>
    <xdr:to>
      <xdr:col>26</xdr:col>
      <xdr:colOff>171450</xdr:colOff>
      <xdr:row>9</xdr:row>
      <xdr:rowOff>57150</xdr:rowOff>
    </xdr:to>
    <mc:AlternateContent xmlns:mc="http://schemas.openxmlformats.org/markup-compatibility/2006" xmlns:a14="http://schemas.microsoft.com/office/drawing/2010/main">
      <mc:Choice Requires="a14">
        <xdr:graphicFrame macro="">
          <xdr:nvGraphicFramePr>
            <xdr:cNvPr id="5" name="Group">
              <a:extLst>
                <a:ext uri="{FF2B5EF4-FFF2-40B4-BE49-F238E27FC236}">
                  <a16:creationId xmlns:a16="http://schemas.microsoft.com/office/drawing/2014/main" id="{4DF5E7CB-04A6-03E8-1EE9-A12DE9AB600C}"/>
                </a:ext>
              </a:extLst>
            </xdr:cNvPr>
            <xdr:cNvGraphicFramePr/>
          </xdr:nvGraphicFramePr>
          <xdr:xfrm>
            <a:off x="0" y="0"/>
            <a:ext cx="0" cy="0"/>
          </xdr:xfrm>
          <a:graphic>
            <a:graphicData uri="http://schemas.microsoft.com/office/drawing/2010/slicer">
              <sle:slicer xmlns:sle="http://schemas.microsoft.com/office/drawing/2010/slicer" name="Group"/>
            </a:graphicData>
          </a:graphic>
        </xdr:graphicFrame>
      </mc:Choice>
      <mc:Fallback xmlns="">
        <xdr:sp macro="" textlink="">
          <xdr:nvSpPr>
            <xdr:cNvPr id="0" name=""/>
            <xdr:cNvSpPr>
              <a:spLocks noTextEdit="1"/>
            </xdr:cNvSpPr>
          </xdr:nvSpPr>
          <xdr:spPr>
            <a:xfrm>
              <a:off x="21126450" y="38100"/>
              <a:ext cx="1828800" cy="13906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204787</xdr:colOff>
      <xdr:row>37</xdr:row>
      <xdr:rowOff>123824</xdr:rowOff>
    </xdr:from>
    <xdr:to>
      <xdr:col>23</xdr:col>
      <xdr:colOff>447675</xdr:colOff>
      <xdr:row>197</xdr:row>
      <xdr:rowOff>0</xdr:rowOff>
    </xdr:to>
    <xdr:graphicFrame macro="">
      <xdr:nvGraphicFramePr>
        <xdr:cNvPr id="9" name="Chart 8">
          <a:extLst>
            <a:ext uri="{FF2B5EF4-FFF2-40B4-BE49-F238E27FC236}">
              <a16:creationId xmlns:a16="http://schemas.microsoft.com/office/drawing/2014/main" id="{0B5D188B-B4DC-A750-3147-AC7EBFA2D9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290511</xdr:colOff>
      <xdr:row>15</xdr:row>
      <xdr:rowOff>0</xdr:rowOff>
    </xdr:from>
    <xdr:to>
      <xdr:col>10</xdr:col>
      <xdr:colOff>314324</xdr:colOff>
      <xdr:row>32</xdr:row>
      <xdr:rowOff>0</xdr:rowOff>
    </xdr:to>
    <xdr:graphicFrame macro="">
      <xdr:nvGraphicFramePr>
        <xdr:cNvPr id="3" name="Chart 2">
          <a:extLst>
            <a:ext uri="{FF2B5EF4-FFF2-40B4-BE49-F238E27FC236}">
              <a16:creationId xmlns:a16="http://schemas.microsoft.com/office/drawing/2014/main" id="{465987F3-F42A-815B-AC4A-83817DA6D6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381000</xdr:colOff>
      <xdr:row>12</xdr:row>
      <xdr:rowOff>38100</xdr:rowOff>
    </xdr:from>
    <xdr:to>
      <xdr:col>15</xdr:col>
      <xdr:colOff>381000</xdr:colOff>
      <xdr:row>13</xdr:row>
      <xdr:rowOff>28575</xdr:rowOff>
    </xdr:to>
    <xdr:sp macro="" textlink="">
      <xdr:nvSpPr>
        <xdr:cNvPr id="2" name="Line 2">
          <a:extLst>
            <a:ext uri="{FF2B5EF4-FFF2-40B4-BE49-F238E27FC236}">
              <a16:creationId xmlns:a16="http://schemas.microsoft.com/office/drawing/2014/main" id="{2D60F3E4-C81E-4A77-8085-0FFA7C628513}"/>
            </a:ext>
          </a:extLst>
        </xdr:cNvPr>
        <xdr:cNvSpPr>
          <a:spLocks noChangeShapeType="1"/>
        </xdr:cNvSpPr>
      </xdr:nvSpPr>
      <xdr:spPr bwMode="auto">
        <a:xfrm>
          <a:off x="19030950" y="2781300"/>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900111</xdr:colOff>
      <xdr:row>13</xdr:row>
      <xdr:rowOff>76200</xdr:rowOff>
    </xdr:from>
    <xdr:to>
      <xdr:col>7</xdr:col>
      <xdr:colOff>247649</xdr:colOff>
      <xdr:row>22</xdr:row>
      <xdr:rowOff>38099</xdr:rowOff>
    </xdr:to>
    <xdr:graphicFrame macro="">
      <xdr:nvGraphicFramePr>
        <xdr:cNvPr id="3" name="Chart 2">
          <a:extLst>
            <a:ext uri="{FF2B5EF4-FFF2-40B4-BE49-F238E27FC236}">
              <a16:creationId xmlns:a16="http://schemas.microsoft.com/office/drawing/2014/main" id="{F6DBE70A-6066-D40F-B45E-F3EEFFBFF6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909637</xdr:colOff>
      <xdr:row>22</xdr:row>
      <xdr:rowOff>219075</xdr:rowOff>
    </xdr:from>
    <xdr:to>
      <xdr:col>7</xdr:col>
      <xdr:colOff>257175</xdr:colOff>
      <xdr:row>30</xdr:row>
      <xdr:rowOff>209550</xdr:rowOff>
    </xdr:to>
    <xdr:graphicFrame macro="">
      <xdr:nvGraphicFramePr>
        <xdr:cNvPr id="4" name="Chart 3">
          <a:extLst>
            <a:ext uri="{FF2B5EF4-FFF2-40B4-BE49-F238E27FC236}">
              <a16:creationId xmlns:a16="http://schemas.microsoft.com/office/drawing/2014/main" id="{EB971ECE-97E6-DF45-BFD2-DFD1B5D995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19050</xdr:colOff>
      <xdr:row>13</xdr:row>
      <xdr:rowOff>200025</xdr:rowOff>
    </xdr:from>
    <xdr:to>
      <xdr:col>12</xdr:col>
      <xdr:colOff>247650</xdr:colOff>
      <xdr:row>23</xdr:row>
      <xdr:rowOff>15875</xdr:rowOff>
    </xdr:to>
    <mc:AlternateContent xmlns:mc="http://schemas.openxmlformats.org/markup-compatibility/2006" xmlns:a14="http://schemas.microsoft.com/office/drawing/2010/main">
      <mc:Choice Requires="a14">
        <xdr:graphicFrame macro="">
          <xdr:nvGraphicFramePr>
            <xdr:cNvPr id="5" name="Months">
              <a:extLst>
                <a:ext uri="{FF2B5EF4-FFF2-40B4-BE49-F238E27FC236}">
                  <a16:creationId xmlns:a16="http://schemas.microsoft.com/office/drawing/2014/main" id="{19556695-1F4D-7353-9B33-CF16A36FA479}"/>
                </a:ext>
              </a:extLst>
            </xdr:cNvPr>
            <xdr:cNvGraphicFramePr/>
          </xdr:nvGraphicFramePr>
          <xdr:xfrm>
            <a:off x="0" y="0"/>
            <a:ext cx="0" cy="0"/>
          </xdr:xfrm>
          <a:graphic>
            <a:graphicData uri="http://schemas.microsoft.com/office/drawing/2010/slicer">
              <sle:slicer xmlns:sle="http://schemas.microsoft.com/office/drawing/2010/slicer" name="Months"/>
            </a:graphicData>
          </a:graphic>
        </xdr:graphicFrame>
      </mc:Choice>
      <mc:Fallback xmlns="">
        <xdr:sp macro="" textlink="">
          <xdr:nvSpPr>
            <xdr:cNvPr id="0" name=""/>
            <xdr:cNvSpPr>
              <a:spLocks noTextEdit="1"/>
            </xdr:cNvSpPr>
          </xdr:nvSpPr>
          <xdr:spPr>
            <a:xfrm>
              <a:off x="5600700" y="3171825"/>
              <a:ext cx="1828800" cy="2101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258535</xdr:colOff>
      <xdr:row>15</xdr:row>
      <xdr:rowOff>63952</xdr:rowOff>
    </xdr:from>
    <xdr:to>
      <xdr:col>5</xdr:col>
      <xdr:colOff>612321</xdr:colOff>
      <xdr:row>27</xdr:row>
      <xdr:rowOff>31295</xdr:rowOff>
    </xdr:to>
    <xdr:graphicFrame macro="">
      <xdr:nvGraphicFramePr>
        <xdr:cNvPr id="2" name="Chart 1">
          <a:extLst>
            <a:ext uri="{FF2B5EF4-FFF2-40B4-BE49-F238E27FC236}">
              <a16:creationId xmlns:a16="http://schemas.microsoft.com/office/drawing/2014/main" id="{2CD374ED-895A-48D3-96AD-D79E77B16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340179</xdr:colOff>
      <xdr:row>13</xdr:row>
      <xdr:rowOff>204107</xdr:rowOff>
    </xdr:from>
    <xdr:to>
      <xdr:col>10</xdr:col>
      <xdr:colOff>342900</xdr:colOff>
      <xdr:row>30</xdr:row>
      <xdr:rowOff>122464</xdr:rowOff>
    </xdr:to>
    <xdr:graphicFrame macro="">
      <xdr:nvGraphicFramePr>
        <xdr:cNvPr id="3" name="Chart 2">
          <a:extLst>
            <a:ext uri="{FF2B5EF4-FFF2-40B4-BE49-F238E27FC236}">
              <a16:creationId xmlns:a16="http://schemas.microsoft.com/office/drawing/2014/main" id="{C5ECC2E7-442F-422C-9BF9-F8901AD45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476250</xdr:colOff>
      <xdr:row>18</xdr:row>
      <xdr:rowOff>54429</xdr:rowOff>
    </xdr:from>
    <xdr:to>
      <xdr:col>15</xdr:col>
      <xdr:colOff>394607</xdr:colOff>
      <xdr:row>34</xdr:row>
      <xdr:rowOff>204108</xdr:rowOff>
    </xdr:to>
    <xdr:graphicFrame macro="">
      <xdr:nvGraphicFramePr>
        <xdr:cNvPr id="4" name="Chart 3">
          <a:extLst>
            <a:ext uri="{FF2B5EF4-FFF2-40B4-BE49-F238E27FC236}">
              <a16:creationId xmlns:a16="http://schemas.microsoft.com/office/drawing/2014/main" id="{546A6697-5438-4923-87A9-5C2482D3D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136072</xdr:colOff>
      <xdr:row>16</xdr:row>
      <xdr:rowOff>163285</xdr:rowOff>
    </xdr:from>
    <xdr:to>
      <xdr:col>20</xdr:col>
      <xdr:colOff>326572</xdr:colOff>
      <xdr:row>33</xdr:row>
      <xdr:rowOff>81643</xdr:rowOff>
    </xdr:to>
    <xdr:graphicFrame macro="">
      <xdr:nvGraphicFramePr>
        <xdr:cNvPr id="5" name="Chart 4">
          <a:extLst>
            <a:ext uri="{FF2B5EF4-FFF2-40B4-BE49-F238E27FC236}">
              <a16:creationId xmlns:a16="http://schemas.microsoft.com/office/drawing/2014/main" id="{F0886360-48F6-4D53-8513-47159685A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-1</xdr:colOff>
      <xdr:row>21</xdr:row>
      <xdr:rowOff>231320</xdr:rowOff>
    </xdr:from>
    <xdr:to>
      <xdr:col>28</xdr:col>
      <xdr:colOff>503464</xdr:colOff>
      <xdr:row>34</xdr:row>
      <xdr:rowOff>68034</xdr:rowOff>
    </xdr:to>
    <xdr:graphicFrame macro="">
      <xdr:nvGraphicFramePr>
        <xdr:cNvPr id="6" name="Chart 5">
          <a:extLst>
            <a:ext uri="{FF2B5EF4-FFF2-40B4-BE49-F238E27FC236}">
              <a16:creationId xmlns:a16="http://schemas.microsoft.com/office/drawing/2014/main" id="{6DB19566-8E37-4FF4-8FCE-66173DE517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340180</xdr:colOff>
      <xdr:row>36</xdr:row>
      <xdr:rowOff>159203</xdr:rowOff>
    </xdr:from>
    <xdr:to>
      <xdr:col>13</xdr:col>
      <xdr:colOff>54430</xdr:colOff>
      <xdr:row>48</xdr:row>
      <xdr:rowOff>126546</xdr:rowOff>
    </xdr:to>
    <xdr:graphicFrame macro="">
      <xdr:nvGraphicFramePr>
        <xdr:cNvPr id="7" name="Chart 6">
          <a:extLst>
            <a:ext uri="{FF2B5EF4-FFF2-40B4-BE49-F238E27FC236}">
              <a16:creationId xmlns:a16="http://schemas.microsoft.com/office/drawing/2014/main" id="{32B13561-DDF9-C348-3F6C-83D99C62FC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435430</xdr:colOff>
      <xdr:row>10</xdr:row>
      <xdr:rowOff>27215</xdr:rowOff>
    </xdr:from>
    <xdr:to>
      <xdr:col>34</xdr:col>
      <xdr:colOff>734786</xdr:colOff>
      <xdr:row>23</xdr:row>
      <xdr:rowOff>217714</xdr:rowOff>
    </xdr:to>
    <xdr:graphicFrame macro="">
      <xdr:nvGraphicFramePr>
        <xdr:cNvPr id="8" name="Chart 7">
          <a:extLst>
            <a:ext uri="{FF2B5EF4-FFF2-40B4-BE49-F238E27FC236}">
              <a16:creationId xmlns:a16="http://schemas.microsoft.com/office/drawing/2014/main" id="{C6CB5026-B9ED-4CBB-4B9D-E51687C2AD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2748643</xdr:colOff>
      <xdr:row>15</xdr:row>
      <xdr:rowOff>228599</xdr:rowOff>
    </xdr:to>
    <xdr:graphicFrame macro="">
      <xdr:nvGraphicFramePr>
        <xdr:cNvPr id="8" name="Chart 7">
          <a:extLst>
            <a:ext uri="{FF2B5EF4-FFF2-40B4-BE49-F238E27FC236}">
              <a16:creationId xmlns:a16="http://schemas.microsoft.com/office/drawing/2014/main" id="{5850FA4F-E782-4CD7-9CE6-EB2D465727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1</xdr:rowOff>
    </xdr:from>
    <xdr:to>
      <xdr:col>5</xdr:col>
      <xdr:colOff>0</xdr:colOff>
      <xdr:row>20</xdr:row>
      <xdr:rowOff>15875</xdr:rowOff>
    </xdr:to>
    <xdr:graphicFrame macro="">
      <xdr:nvGraphicFramePr>
        <xdr:cNvPr id="9" name="Chart 8">
          <a:extLst>
            <a:ext uri="{FF2B5EF4-FFF2-40B4-BE49-F238E27FC236}">
              <a16:creationId xmlns:a16="http://schemas.microsoft.com/office/drawing/2014/main" id="{8C0FBDF3-7D7E-42CB-8FDB-CC0651998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xdr:colOff>
      <xdr:row>22</xdr:row>
      <xdr:rowOff>114300</xdr:rowOff>
    </xdr:from>
    <xdr:to>
      <xdr:col>5</xdr:col>
      <xdr:colOff>4082</xdr:colOff>
      <xdr:row>25</xdr:row>
      <xdr:rowOff>0</xdr:rowOff>
    </xdr:to>
    <xdr:graphicFrame macro="">
      <xdr:nvGraphicFramePr>
        <xdr:cNvPr id="10" name="Chart 9">
          <a:extLst>
            <a:ext uri="{FF2B5EF4-FFF2-40B4-BE49-F238E27FC236}">
              <a16:creationId xmlns:a16="http://schemas.microsoft.com/office/drawing/2014/main" id="{14DAF6E4-A879-4FFC-A1A0-7DF99C772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26</xdr:row>
      <xdr:rowOff>244474</xdr:rowOff>
    </xdr:from>
    <xdr:to>
      <xdr:col>4</xdr:col>
      <xdr:colOff>2625725</xdr:colOff>
      <xdr:row>28</xdr:row>
      <xdr:rowOff>203199</xdr:rowOff>
    </xdr:to>
    <xdr:graphicFrame macro="">
      <xdr:nvGraphicFramePr>
        <xdr:cNvPr id="11" name="Chart 10">
          <a:extLst>
            <a:ext uri="{FF2B5EF4-FFF2-40B4-BE49-F238E27FC236}">
              <a16:creationId xmlns:a16="http://schemas.microsoft.com/office/drawing/2014/main" id="{0048DD18-AD2F-4649-A608-908D2F16E1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35</xdr:row>
      <xdr:rowOff>1</xdr:rowOff>
    </xdr:from>
    <xdr:to>
      <xdr:col>5</xdr:col>
      <xdr:colOff>0</xdr:colOff>
      <xdr:row>37</xdr:row>
      <xdr:rowOff>47626</xdr:rowOff>
    </xdr:to>
    <xdr:graphicFrame macro="">
      <xdr:nvGraphicFramePr>
        <xdr:cNvPr id="12" name="Chart 11">
          <a:extLst>
            <a:ext uri="{FF2B5EF4-FFF2-40B4-BE49-F238E27FC236}">
              <a16:creationId xmlns:a16="http://schemas.microsoft.com/office/drawing/2014/main" id="{52C2B980-58E6-4CEF-9721-CAEFCC187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31</xdr:row>
      <xdr:rowOff>0</xdr:rowOff>
    </xdr:from>
    <xdr:to>
      <xdr:col>5</xdr:col>
      <xdr:colOff>0</xdr:colOff>
      <xdr:row>33</xdr:row>
      <xdr:rowOff>0</xdr:rowOff>
    </xdr:to>
    <xdr:graphicFrame macro="">
      <xdr:nvGraphicFramePr>
        <xdr:cNvPr id="13" name="Chart 12">
          <a:extLst>
            <a:ext uri="{FF2B5EF4-FFF2-40B4-BE49-F238E27FC236}">
              <a16:creationId xmlns:a16="http://schemas.microsoft.com/office/drawing/2014/main" id="{F63412C4-5CB7-475D-BDDB-EE6E621B5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7</xdr:row>
      <xdr:rowOff>0</xdr:rowOff>
    </xdr:from>
    <xdr:to>
      <xdr:col>6</xdr:col>
      <xdr:colOff>226218</xdr:colOff>
      <xdr:row>27</xdr:row>
      <xdr:rowOff>130968</xdr:rowOff>
    </xdr:to>
    <xdr:graphicFrame macro="">
      <xdr:nvGraphicFramePr>
        <xdr:cNvPr id="3" name="Chart 2">
          <a:extLst>
            <a:ext uri="{FF2B5EF4-FFF2-40B4-BE49-F238E27FC236}">
              <a16:creationId xmlns:a16="http://schemas.microsoft.com/office/drawing/2014/main" id="{128360BA-DB65-4208-8E4E-F58D36338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654843</xdr:colOff>
      <xdr:row>6</xdr:row>
      <xdr:rowOff>130968</xdr:rowOff>
    </xdr:from>
    <xdr:to>
      <xdr:col>11</xdr:col>
      <xdr:colOff>476250</xdr:colOff>
      <xdr:row>27</xdr:row>
      <xdr:rowOff>119063</xdr:rowOff>
    </xdr:to>
    <xdr:graphicFrame macro="">
      <xdr:nvGraphicFramePr>
        <xdr:cNvPr id="5" name="Chart 4">
          <a:extLst>
            <a:ext uri="{FF2B5EF4-FFF2-40B4-BE49-F238E27FC236}">
              <a16:creationId xmlns:a16="http://schemas.microsoft.com/office/drawing/2014/main" id="{0DEDA4E8-5465-4D6A-A748-3E1FC7A78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133350</xdr:colOff>
      <xdr:row>6</xdr:row>
      <xdr:rowOff>0</xdr:rowOff>
    </xdr:from>
    <xdr:to>
      <xdr:col>6</xdr:col>
      <xdr:colOff>133350</xdr:colOff>
      <xdr:row>23</xdr:row>
      <xdr:rowOff>0</xdr:rowOff>
    </xdr:to>
    <xdr:graphicFrame macro="">
      <xdr:nvGraphicFramePr>
        <xdr:cNvPr id="93" name="Chart 92">
          <a:extLst>
            <a:ext uri="{FF2B5EF4-FFF2-40B4-BE49-F238E27FC236}">
              <a16:creationId xmlns:a16="http://schemas.microsoft.com/office/drawing/2014/main" id="{A9F4DF5F-F6F0-4321-BDE9-6FCBE5522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285748</xdr:colOff>
      <xdr:row>25</xdr:row>
      <xdr:rowOff>123825</xdr:rowOff>
    </xdr:from>
    <xdr:to>
      <xdr:col>23</xdr:col>
      <xdr:colOff>0</xdr:colOff>
      <xdr:row>176</xdr:row>
      <xdr:rowOff>104776</xdr:rowOff>
    </xdr:to>
    <xdr:graphicFrame macro="">
      <xdr:nvGraphicFramePr>
        <xdr:cNvPr id="95" name="Chart 94">
          <a:extLst>
            <a:ext uri="{FF2B5EF4-FFF2-40B4-BE49-F238E27FC236}">
              <a16:creationId xmlns:a16="http://schemas.microsoft.com/office/drawing/2014/main" id="{D8B86A9D-767A-40E5-9394-956A7E538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7</xdr:row>
      <xdr:rowOff>0</xdr:rowOff>
    </xdr:from>
    <xdr:to>
      <xdr:col>11</xdr:col>
      <xdr:colOff>0</xdr:colOff>
      <xdr:row>14</xdr:row>
      <xdr:rowOff>123825</xdr:rowOff>
    </xdr:to>
    <mc:AlternateContent xmlns:mc="http://schemas.openxmlformats.org/markup-compatibility/2006" xmlns:a14="http://schemas.microsoft.com/office/drawing/2010/main">
      <mc:Choice Requires="a14">
        <xdr:graphicFrame macro="">
          <xdr:nvGraphicFramePr>
            <xdr:cNvPr id="96" name="Category 1">
              <a:extLst>
                <a:ext uri="{FF2B5EF4-FFF2-40B4-BE49-F238E27FC236}">
                  <a16:creationId xmlns:a16="http://schemas.microsoft.com/office/drawing/2014/main" id="{C5261199-11B1-0C12-A177-4C7B10E4BEE8}"/>
                </a:ext>
              </a:extLst>
            </xdr:cNvPr>
            <xdr:cNvGraphicFramePr/>
          </xdr:nvGraphicFramePr>
          <xdr:xfrm>
            <a:off x="0" y="0"/>
            <a:ext cx="0" cy="0"/>
          </xdr:xfrm>
          <a:graphic>
            <a:graphicData uri="http://schemas.microsoft.com/office/drawing/2010/slicer">
              <sle:slicer xmlns:sle="http://schemas.microsoft.com/office/drawing/2010/slicer" name="Category 1"/>
            </a:graphicData>
          </a:graphic>
        </xdr:graphicFrame>
      </mc:Choice>
      <mc:Fallback xmlns="">
        <xdr:sp macro="" textlink="">
          <xdr:nvSpPr>
            <xdr:cNvPr id="0" name=""/>
            <xdr:cNvSpPr>
              <a:spLocks noTextEdit="1"/>
            </xdr:cNvSpPr>
          </xdr:nvSpPr>
          <xdr:spPr>
            <a:xfrm>
              <a:off x="3771900" y="1231900"/>
              <a:ext cx="1600200" cy="1190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0</xdr:colOff>
      <xdr:row>7</xdr:row>
      <xdr:rowOff>0</xdr:rowOff>
    </xdr:from>
    <xdr:to>
      <xdr:col>15</xdr:col>
      <xdr:colOff>0</xdr:colOff>
      <xdr:row>23</xdr:row>
      <xdr:rowOff>158750</xdr:rowOff>
    </xdr:to>
    <mc:AlternateContent xmlns:mc="http://schemas.openxmlformats.org/markup-compatibility/2006" xmlns:a14="http://schemas.microsoft.com/office/drawing/2010/main">
      <mc:Choice Requires="a14">
        <xdr:graphicFrame macro="">
          <xdr:nvGraphicFramePr>
            <xdr:cNvPr id="97" name="Item 1">
              <a:extLst>
                <a:ext uri="{FF2B5EF4-FFF2-40B4-BE49-F238E27FC236}">
                  <a16:creationId xmlns:a16="http://schemas.microsoft.com/office/drawing/2014/main" id="{7C029B37-2099-E422-3FB4-EF01F98E1283}"/>
                </a:ext>
              </a:extLst>
            </xdr:cNvPr>
            <xdr:cNvGraphicFramePr/>
          </xdr:nvGraphicFramePr>
          <xdr:xfrm>
            <a:off x="0" y="0"/>
            <a:ext cx="0" cy="0"/>
          </xdr:xfrm>
          <a:graphic>
            <a:graphicData uri="http://schemas.microsoft.com/office/drawing/2010/slicer">
              <sle:slicer xmlns:sle="http://schemas.microsoft.com/office/drawing/2010/slicer" name="Item 1"/>
            </a:graphicData>
          </a:graphic>
        </xdr:graphicFrame>
      </mc:Choice>
      <mc:Fallback xmlns="">
        <xdr:sp macro="" textlink="">
          <xdr:nvSpPr>
            <xdr:cNvPr id="0" name=""/>
            <xdr:cNvSpPr>
              <a:spLocks noTextEdit="1"/>
            </xdr:cNvSpPr>
          </xdr:nvSpPr>
          <xdr:spPr>
            <a:xfrm>
              <a:off x="5588000" y="1231900"/>
              <a:ext cx="1600200" cy="2597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0</xdr:colOff>
      <xdr:row>15</xdr:row>
      <xdr:rowOff>57150</xdr:rowOff>
    </xdr:from>
    <xdr:to>
      <xdr:col>11</xdr:col>
      <xdr:colOff>0</xdr:colOff>
      <xdr:row>23</xdr:row>
      <xdr:rowOff>224935</xdr:rowOff>
    </xdr:to>
    <mc:AlternateContent xmlns:mc="http://schemas.openxmlformats.org/markup-compatibility/2006" xmlns:a14="http://schemas.microsoft.com/office/drawing/2010/main">
      <mc:Choice Requires="a14">
        <xdr:graphicFrame macro="">
          <xdr:nvGraphicFramePr>
            <xdr:cNvPr id="98" name="Group 1">
              <a:extLst>
                <a:ext uri="{FF2B5EF4-FFF2-40B4-BE49-F238E27FC236}">
                  <a16:creationId xmlns:a16="http://schemas.microsoft.com/office/drawing/2014/main" id="{F65D3D3A-C0B0-6D21-D6CF-90640B0D49E3}"/>
                </a:ext>
              </a:extLst>
            </xdr:cNvPr>
            <xdr:cNvGraphicFramePr/>
          </xdr:nvGraphicFramePr>
          <xdr:xfrm>
            <a:off x="0" y="0"/>
            <a:ext cx="0" cy="0"/>
          </xdr:xfrm>
          <a:graphic>
            <a:graphicData uri="http://schemas.microsoft.com/office/drawing/2010/slicer">
              <sle:slicer xmlns:sle="http://schemas.microsoft.com/office/drawing/2010/slicer" name="Group 1"/>
            </a:graphicData>
          </a:graphic>
        </xdr:graphicFrame>
      </mc:Choice>
      <mc:Fallback xmlns="">
        <xdr:sp macro="" textlink="">
          <xdr:nvSpPr>
            <xdr:cNvPr id="0" name=""/>
            <xdr:cNvSpPr>
              <a:spLocks noTextEdit="1"/>
            </xdr:cNvSpPr>
          </xdr:nvSpPr>
          <xdr:spPr>
            <a:xfrm>
              <a:off x="3771900" y="2508250"/>
              <a:ext cx="1600200" cy="138698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200026</xdr:colOff>
      <xdr:row>7</xdr:row>
      <xdr:rowOff>0</xdr:rowOff>
    </xdr:from>
    <xdr:to>
      <xdr:col>23</xdr:col>
      <xdr:colOff>0</xdr:colOff>
      <xdr:row>23</xdr:row>
      <xdr:rowOff>165100</xdr:rowOff>
    </xdr:to>
    <xdr:graphicFrame macro="">
      <xdr:nvGraphicFramePr>
        <xdr:cNvPr id="4" name="Chart 3">
          <a:extLst>
            <a:ext uri="{FF2B5EF4-FFF2-40B4-BE49-F238E27FC236}">
              <a16:creationId xmlns:a16="http://schemas.microsoft.com/office/drawing/2014/main" id="{2C5EF37C-6CCD-4A7F-A2EA-5D36281B4F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1%20--%20CAPABILITY%20EXAMPLES%20--%202023\Mackie's%20Example%202,%20Capability%20Example%20by%20Carlene%20Hatcher\Mackie's%20Example%202,%20Data%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any Info"/>
      <sheetName val="Employees and Wages"/>
      <sheetName val="Vendors"/>
      <sheetName val="Customer Mailing List"/>
      <sheetName val="Non-Inv Asset Purchases"/>
      <sheetName val="Indirect and Operating Expenses"/>
      <sheetName val="Shipping Costs"/>
      <sheetName val="Inventory List"/>
      <sheetName val="Cost, Retail &amp; Profit Planner"/>
      <sheetName val="Inventory Purchases"/>
      <sheetName val="Inv Purch by Date"/>
      <sheetName val="Inv Purch Qty by UPC"/>
      <sheetName val="Inv Purch by Mth"/>
      <sheetName val="Inv Reconciling"/>
      <sheetName val="Inventory at EOQ"/>
      <sheetName val="Sales"/>
      <sheetName val="Total Sales by Date"/>
      <sheetName val="Sale Qtys by UPC"/>
      <sheetName val="Total Sales by Mth"/>
      <sheetName val="Budget Variance Analysis Report"/>
      <sheetName val="Profit Budget Table"/>
      <sheetName val="Profit Actuals Table"/>
    </sheetNames>
    <sheetDataSet>
      <sheetData sheetId="0"/>
      <sheetData sheetId="1"/>
      <sheetData sheetId="2"/>
      <sheetData sheetId="3"/>
      <sheetData sheetId="4"/>
      <sheetData sheetId="5"/>
      <sheetData sheetId="6"/>
      <sheetData sheetId="7"/>
      <sheetData sheetId="8">
        <row r="8">
          <cell r="A8" t="str">
            <v>UPC</v>
          </cell>
          <cell r="B8" t="str">
            <v>Category</v>
          </cell>
          <cell r="C8" t="str">
            <v>Item</v>
          </cell>
          <cell r="D8" t="str">
            <v>Style</v>
          </cell>
          <cell r="E8" t="str">
            <v>Group</v>
          </cell>
          <cell r="F8" t="str">
            <v>Size</v>
          </cell>
          <cell r="G8" t="str">
            <v>Color</v>
          </cell>
          <cell r="H8" t="str">
            <v>Full Description</v>
          </cell>
          <cell r="I8" t="str">
            <v>Supplier</v>
          </cell>
          <cell r="J8" t="str">
            <v>Cost</v>
          </cell>
          <cell r="K8" t="str">
            <v>Markup %</v>
          </cell>
          <cell r="L8" t="str">
            <v>Markup Diff than ATB%</v>
          </cell>
          <cell r="M8" t="str">
            <v>Retail Price with 150% markup</v>
          </cell>
        </row>
        <row r="9">
          <cell r="A9">
            <v>100</v>
          </cell>
          <cell r="B9" t="str">
            <v>Clothing</v>
          </cell>
          <cell r="C9" t="str">
            <v>Pant</v>
          </cell>
          <cell r="D9" t="str">
            <v>Dress</v>
          </cell>
          <cell r="E9" t="str">
            <v>Mens</v>
          </cell>
          <cell r="F9" t="str">
            <v>S</v>
          </cell>
          <cell r="G9" t="str">
            <v>Black</v>
          </cell>
          <cell r="H9" t="str">
            <v>Clothing, Pant, Dress, Mens, S, Black</v>
          </cell>
          <cell r="I9" t="str">
            <v xml:space="preserve"> </v>
          </cell>
          <cell r="J9">
            <v>10</v>
          </cell>
          <cell r="K9">
            <v>1.55</v>
          </cell>
          <cell r="L9" t="str">
            <v>*</v>
          </cell>
          <cell r="M9">
            <v>25.5</v>
          </cell>
        </row>
        <row r="10">
          <cell r="A10">
            <v>101</v>
          </cell>
          <cell r="B10" t="str">
            <v>Clothing</v>
          </cell>
          <cell r="C10" t="str">
            <v>Pant</v>
          </cell>
          <cell r="D10" t="str">
            <v>Dress</v>
          </cell>
          <cell r="E10" t="str">
            <v>Mens</v>
          </cell>
          <cell r="F10" t="str">
            <v>S</v>
          </cell>
          <cell r="G10" t="str">
            <v>Brown</v>
          </cell>
          <cell r="H10" t="str">
            <v>Clothing, Pant, Dress, Mens, S, Brown</v>
          </cell>
          <cell r="I10" t="str">
            <v xml:space="preserve"> </v>
          </cell>
          <cell r="J10">
            <v>10</v>
          </cell>
          <cell r="K10">
            <v>1.5</v>
          </cell>
          <cell r="L10" t="str">
            <v/>
          </cell>
          <cell r="M10">
            <v>25</v>
          </cell>
        </row>
        <row r="11">
          <cell r="A11">
            <v>102</v>
          </cell>
          <cell r="B11" t="str">
            <v>Clothing</v>
          </cell>
          <cell r="C11" t="str">
            <v>Pant</v>
          </cell>
          <cell r="D11" t="str">
            <v>Dress</v>
          </cell>
          <cell r="E11" t="str">
            <v>Mens</v>
          </cell>
          <cell r="F11" t="str">
            <v>S</v>
          </cell>
          <cell r="G11" t="str">
            <v>Tan</v>
          </cell>
          <cell r="H11" t="str">
            <v>Clothing, Pant, Dress, Mens, S, Tan</v>
          </cell>
          <cell r="I11" t="str">
            <v xml:space="preserve"> </v>
          </cell>
          <cell r="J11">
            <v>10</v>
          </cell>
          <cell r="K11">
            <v>1.5</v>
          </cell>
          <cell r="L11" t="str">
            <v/>
          </cell>
          <cell r="M11">
            <v>25</v>
          </cell>
        </row>
        <row r="12">
          <cell r="A12">
            <v>103</v>
          </cell>
          <cell r="B12" t="str">
            <v>Clothing</v>
          </cell>
          <cell r="C12" t="str">
            <v>Pant</v>
          </cell>
          <cell r="D12" t="str">
            <v>Dress</v>
          </cell>
          <cell r="E12" t="str">
            <v>Mens</v>
          </cell>
          <cell r="F12" t="str">
            <v>M</v>
          </cell>
          <cell r="G12" t="str">
            <v>Black</v>
          </cell>
          <cell r="H12" t="str">
            <v>Clothing, Pant, Dress, Mens, M, Black</v>
          </cell>
          <cell r="I12" t="str">
            <v xml:space="preserve"> </v>
          </cell>
          <cell r="J12">
            <v>13</v>
          </cell>
          <cell r="K12">
            <v>1.5</v>
          </cell>
          <cell r="L12" t="str">
            <v/>
          </cell>
          <cell r="M12">
            <v>32.5</v>
          </cell>
        </row>
        <row r="13">
          <cell r="A13">
            <v>104</v>
          </cell>
          <cell r="B13" t="str">
            <v>Clothing</v>
          </cell>
          <cell r="C13" t="str">
            <v>Pant</v>
          </cell>
          <cell r="D13" t="str">
            <v>Dress</v>
          </cell>
          <cell r="E13" t="str">
            <v>Mens</v>
          </cell>
          <cell r="F13" t="str">
            <v>M</v>
          </cell>
          <cell r="G13" t="str">
            <v>Brown</v>
          </cell>
          <cell r="H13" t="str">
            <v>Clothing, Pant, Dress, Mens, M, Brown</v>
          </cell>
          <cell r="I13" t="str">
            <v xml:space="preserve"> </v>
          </cell>
          <cell r="J13">
            <v>13</v>
          </cell>
          <cell r="K13">
            <v>1.5</v>
          </cell>
          <cell r="L13" t="str">
            <v/>
          </cell>
          <cell r="M13">
            <v>32.5</v>
          </cell>
        </row>
        <row r="14">
          <cell r="A14">
            <v>105</v>
          </cell>
          <cell r="B14" t="str">
            <v>Clothing</v>
          </cell>
          <cell r="C14" t="str">
            <v>Pant</v>
          </cell>
          <cell r="D14" t="str">
            <v>Dress</v>
          </cell>
          <cell r="E14" t="str">
            <v>Mens</v>
          </cell>
          <cell r="F14" t="str">
            <v>M</v>
          </cell>
          <cell r="G14" t="str">
            <v>Tan</v>
          </cell>
          <cell r="H14" t="str">
            <v>Clothing, Pant, Dress, Mens, M, Tan</v>
          </cell>
          <cell r="I14" t="str">
            <v xml:space="preserve"> </v>
          </cell>
          <cell r="J14">
            <v>13</v>
          </cell>
          <cell r="K14">
            <v>1.5</v>
          </cell>
          <cell r="L14" t="str">
            <v/>
          </cell>
          <cell r="M14">
            <v>32.5</v>
          </cell>
        </row>
        <row r="15">
          <cell r="A15">
            <v>106</v>
          </cell>
          <cell r="B15" t="str">
            <v>Clothing</v>
          </cell>
          <cell r="C15" t="str">
            <v>Pant</v>
          </cell>
          <cell r="D15" t="str">
            <v>Dress</v>
          </cell>
          <cell r="E15" t="str">
            <v>Mens</v>
          </cell>
          <cell r="F15" t="str">
            <v>L</v>
          </cell>
          <cell r="G15" t="str">
            <v>Black</v>
          </cell>
          <cell r="H15" t="str">
            <v>Clothing, Pant, Dress, Mens, L, Black</v>
          </cell>
          <cell r="I15" t="str">
            <v xml:space="preserve"> </v>
          </cell>
          <cell r="J15">
            <v>16</v>
          </cell>
          <cell r="K15">
            <v>1.5</v>
          </cell>
          <cell r="L15" t="str">
            <v/>
          </cell>
          <cell r="M15">
            <v>40</v>
          </cell>
        </row>
        <row r="16">
          <cell r="A16">
            <v>107</v>
          </cell>
          <cell r="B16" t="str">
            <v>Clothing</v>
          </cell>
          <cell r="C16" t="str">
            <v>Pant</v>
          </cell>
          <cell r="D16" t="str">
            <v>Dress</v>
          </cell>
          <cell r="E16" t="str">
            <v>Mens</v>
          </cell>
          <cell r="F16" t="str">
            <v>L</v>
          </cell>
          <cell r="G16" t="str">
            <v>Brown</v>
          </cell>
          <cell r="H16" t="str">
            <v>Clothing, Pant, Dress, Mens, L, Brown</v>
          </cell>
          <cell r="I16" t="str">
            <v xml:space="preserve"> </v>
          </cell>
          <cell r="J16">
            <v>16</v>
          </cell>
          <cell r="K16">
            <v>1.5</v>
          </cell>
          <cell r="L16" t="str">
            <v/>
          </cell>
          <cell r="M16">
            <v>40</v>
          </cell>
        </row>
        <row r="17">
          <cell r="A17">
            <v>108</v>
          </cell>
          <cell r="B17" t="str">
            <v>Clothing</v>
          </cell>
          <cell r="C17" t="str">
            <v>Pant</v>
          </cell>
          <cell r="D17" t="str">
            <v>Dress</v>
          </cell>
          <cell r="E17" t="str">
            <v>Mens</v>
          </cell>
          <cell r="F17" t="str">
            <v>L</v>
          </cell>
          <cell r="G17" t="str">
            <v>Tan</v>
          </cell>
          <cell r="H17" t="str">
            <v>Clothing, Pant, Dress, Mens, L, Tan</v>
          </cell>
          <cell r="I17" t="str">
            <v xml:space="preserve"> </v>
          </cell>
          <cell r="J17">
            <v>16</v>
          </cell>
          <cell r="K17">
            <v>1.5</v>
          </cell>
          <cell r="L17" t="str">
            <v/>
          </cell>
          <cell r="M17">
            <v>40</v>
          </cell>
        </row>
        <row r="18">
          <cell r="A18">
            <v>109</v>
          </cell>
          <cell r="B18" t="str">
            <v>Clothing</v>
          </cell>
          <cell r="C18" t="str">
            <v>Pant</v>
          </cell>
          <cell r="D18" t="str">
            <v>Dress</v>
          </cell>
          <cell r="E18" t="str">
            <v>Womens</v>
          </cell>
          <cell r="F18" t="str">
            <v>S</v>
          </cell>
          <cell r="G18" t="str">
            <v>Black</v>
          </cell>
          <cell r="H18" t="str">
            <v>Clothing, Pant, Dress, Womens, S, Black</v>
          </cell>
          <cell r="I18" t="str">
            <v xml:space="preserve"> </v>
          </cell>
          <cell r="J18">
            <v>10</v>
          </cell>
          <cell r="K18">
            <v>1.5</v>
          </cell>
          <cell r="L18" t="str">
            <v/>
          </cell>
          <cell r="M18">
            <v>25</v>
          </cell>
        </row>
        <row r="19">
          <cell r="A19">
            <v>110</v>
          </cell>
          <cell r="B19" t="str">
            <v>Clothing</v>
          </cell>
          <cell r="C19" t="str">
            <v>Pant</v>
          </cell>
          <cell r="D19" t="str">
            <v>Dress</v>
          </cell>
          <cell r="E19" t="str">
            <v>Womens</v>
          </cell>
          <cell r="F19" t="str">
            <v>S</v>
          </cell>
          <cell r="G19" t="str">
            <v>Brown</v>
          </cell>
          <cell r="H19" t="str">
            <v>Clothing, Pant, Dress, Womens, S, Brown</v>
          </cell>
          <cell r="I19" t="str">
            <v xml:space="preserve"> </v>
          </cell>
          <cell r="J19">
            <v>10</v>
          </cell>
          <cell r="K19">
            <v>1.5</v>
          </cell>
          <cell r="L19" t="str">
            <v/>
          </cell>
          <cell r="M19">
            <v>25</v>
          </cell>
        </row>
        <row r="20">
          <cell r="A20">
            <v>111</v>
          </cell>
          <cell r="B20" t="str">
            <v>Clothing</v>
          </cell>
          <cell r="C20" t="str">
            <v>Pant</v>
          </cell>
          <cell r="D20" t="str">
            <v>Dress</v>
          </cell>
          <cell r="E20" t="str">
            <v>Womens</v>
          </cell>
          <cell r="F20" t="str">
            <v>S</v>
          </cell>
          <cell r="G20" t="str">
            <v>Tan</v>
          </cell>
          <cell r="H20" t="str">
            <v>Clothing, Pant, Dress, Womens, S, Tan</v>
          </cell>
          <cell r="I20" t="str">
            <v xml:space="preserve"> </v>
          </cell>
          <cell r="J20">
            <v>10</v>
          </cell>
          <cell r="K20">
            <v>1.5</v>
          </cell>
          <cell r="L20" t="str">
            <v/>
          </cell>
          <cell r="M20">
            <v>25</v>
          </cell>
        </row>
        <row r="21">
          <cell r="A21">
            <v>112</v>
          </cell>
          <cell r="B21" t="str">
            <v>Clothing</v>
          </cell>
          <cell r="C21" t="str">
            <v>Pant</v>
          </cell>
          <cell r="D21" t="str">
            <v>Dress</v>
          </cell>
          <cell r="E21" t="str">
            <v>Womens</v>
          </cell>
          <cell r="F21" t="str">
            <v>M</v>
          </cell>
          <cell r="G21" t="str">
            <v>Black</v>
          </cell>
          <cell r="H21" t="str">
            <v>Clothing, Pant, Dress, Womens, M, Black</v>
          </cell>
          <cell r="I21" t="str">
            <v xml:space="preserve"> </v>
          </cell>
          <cell r="J21">
            <v>13</v>
          </cell>
          <cell r="K21">
            <v>1.5</v>
          </cell>
          <cell r="L21" t="str">
            <v/>
          </cell>
          <cell r="M21">
            <v>32.5</v>
          </cell>
        </row>
        <row r="22">
          <cell r="A22">
            <v>113</v>
          </cell>
          <cell r="B22" t="str">
            <v>Clothing</v>
          </cell>
          <cell r="C22" t="str">
            <v>Pant</v>
          </cell>
          <cell r="D22" t="str">
            <v>Dress</v>
          </cell>
          <cell r="E22" t="str">
            <v>Womens</v>
          </cell>
          <cell r="F22" t="str">
            <v>M</v>
          </cell>
          <cell r="G22" t="str">
            <v>Brown</v>
          </cell>
          <cell r="H22" t="str">
            <v>Clothing, Pant, Dress, Womens, M, Brown</v>
          </cell>
          <cell r="I22" t="str">
            <v xml:space="preserve"> </v>
          </cell>
          <cell r="J22">
            <v>13</v>
          </cell>
          <cell r="K22">
            <v>1.5</v>
          </cell>
          <cell r="L22" t="str">
            <v/>
          </cell>
          <cell r="M22">
            <v>32.5</v>
          </cell>
        </row>
        <row r="23">
          <cell r="A23">
            <v>114</v>
          </cell>
          <cell r="B23" t="str">
            <v>Clothing</v>
          </cell>
          <cell r="C23" t="str">
            <v>Pant</v>
          </cell>
          <cell r="D23" t="str">
            <v>Dress</v>
          </cell>
          <cell r="E23" t="str">
            <v>Womens</v>
          </cell>
          <cell r="F23" t="str">
            <v>M</v>
          </cell>
          <cell r="G23" t="str">
            <v>Tan</v>
          </cell>
          <cell r="H23" t="str">
            <v>Clothing, Pant, Dress, Womens, M, Tan</v>
          </cell>
          <cell r="I23" t="str">
            <v xml:space="preserve"> </v>
          </cell>
          <cell r="J23">
            <v>13</v>
          </cell>
          <cell r="K23">
            <v>1.5</v>
          </cell>
          <cell r="L23" t="str">
            <v/>
          </cell>
          <cell r="M23">
            <v>32.5</v>
          </cell>
        </row>
        <row r="24">
          <cell r="A24">
            <v>115</v>
          </cell>
          <cell r="B24" t="str">
            <v>Clothing</v>
          </cell>
          <cell r="C24" t="str">
            <v>Pant</v>
          </cell>
          <cell r="D24" t="str">
            <v>Dress</v>
          </cell>
          <cell r="E24" t="str">
            <v>Womens</v>
          </cell>
          <cell r="F24" t="str">
            <v>L</v>
          </cell>
          <cell r="G24" t="str">
            <v>Black</v>
          </cell>
          <cell r="H24" t="str">
            <v>Clothing, Pant, Dress, Womens, L, Black</v>
          </cell>
          <cell r="I24" t="str">
            <v xml:space="preserve"> </v>
          </cell>
          <cell r="J24">
            <v>16</v>
          </cell>
          <cell r="K24">
            <v>1.5</v>
          </cell>
          <cell r="L24" t="str">
            <v/>
          </cell>
          <cell r="M24">
            <v>40</v>
          </cell>
        </row>
        <row r="25">
          <cell r="A25">
            <v>116</v>
          </cell>
          <cell r="B25" t="str">
            <v>Clothing</v>
          </cell>
          <cell r="C25" t="str">
            <v>Pant</v>
          </cell>
          <cell r="D25" t="str">
            <v>Dress</v>
          </cell>
          <cell r="E25" t="str">
            <v>Womens</v>
          </cell>
          <cell r="F25" t="str">
            <v>L</v>
          </cell>
          <cell r="G25" t="str">
            <v>Brown</v>
          </cell>
          <cell r="H25" t="str">
            <v>Clothing, Pant, Dress, Womens, L, Brown</v>
          </cell>
          <cell r="I25" t="str">
            <v xml:space="preserve"> </v>
          </cell>
          <cell r="J25">
            <v>16</v>
          </cell>
          <cell r="K25">
            <v>1.5</v>
          </cell>
          <cell r="L25" t="str">
            <v/>
          </cell>
          <cell r="M25">
            <v>40</v>
          </cell>
        </row>
        <row r="26">
          <cell r="A26">
            <v>117</v>
          </cell>
          <cell r="B26" t="str">
            <v>Clothing</v>
          </cell>
          <cell r="C26" t="str">
            <v>Pant</v>
          </cell>
          <cell r="D26" t="str">
            <v>Dress</v>
          </cell>
          <cell r="E26" t="str">
            <v>Womens</v>
          </cell>
          <cell r="F26" t="str">
            <v>L</v>
          </cell>
          <cell r="G26" t="str">
            <v>Tan</v>
          </cell>
          <cell r="H26" t="str">
            <v>Clothing, Pant, Dress, Womens, L, Tan</v>
          </cell>
          <cell r="I26" t="str">
            <v xml:space="preserve"> </v>
          </cell>
          <cell r="J26">
            <v>16</v>
          </cell>
          <cell r="K26">
            <v>1.5</v>
          </cell>
          <cell r="L26" t="str">
            <v/>
          </cell>
          <cell r="M26">
            <v>40</v>
          </cell>
        </row>
        <row r="27">
          <cell r="A27">
            <v>118</v>
          </cell>
          <cell r="B27" t="str">
            <v>Clothing</v>
          </cell>
          <cell r="C27" t="str">
            <v>Pant</v>
          </cell>
          <cell r="D27" t="str">
            <v>Dress</v>
          </cell>
          <cell r="E27" t="str">
            <v>Boys</v>
          </cell>
          <cell r="F27" t="str">
            <v>S</v>
          </cell>
          <cell r="G27" t="str">
            <v>Black</v>
          </cell>
          <cell r="H27" t="str">
            <v>Clothing, Pant, Dress, Boys, S, Black</v>
          </cell>
          <cell r="I27" t="str">
            <v xml:space="preserve"> </v>
          </cell>
          <cell r="J27">
            <v>7</v>
          </cell>
          <cell r="K27">
            <v>1.5</v>
          </cell>
          <cell r="L27" t="str">
            <v/>
          </cell>
          <cell r="M27">
            <v>17.5</v>
          </cell>
        </row>
        <row r="28">
          <cell r="A28">
            <v>119</v>
          </cell>
          <cell r="B28" t="str">
            <v>Clothing</v>
          </cell>
          <cell r="C28" t="str">
            <v>Pant</v>
          </cell>
          <cell r="D28" t="str">
            <v>Dress</v>
          </cell>
          <cell r="E28" t="str">
            <v>Boys</v>
          </cell>
          <cell r="F28" t="str">
            <v>S</v>
          </cell>
          <cell r="G28" t="str">
            <v>Brown</v>
          </cell>
          <cell r="H28" t="str">
            <v>Clothing, Pant, Dress, Boys, S, Brown</v>
          </cell>
          <cell r="I28" t="str">
            <v xml:space="preserve"> </v>
          </cell>
          <cell r="J28">
            <v>7</v>
          </cell>
          <cell r="K28">
            <v>1.5</v>
          </cell>
          <cell r="L28" t="str">
            <v/>
          </cell>
          <cell r="M28">
            <v>17.5</v>
          </cell>
        </row>
        <row r="29">
          <cell r="A29">
            <v>120</v>
          </cell>
          <cell r="B29" t="str">
            <v>Clothing</v>
          </cell>
          <cell r="C29" t="str">
            <v>Pant</v>
          </cell>
          <cell r="D29" t="str">
            <v>Dress</v>
          </cell>
          <cell r="E29" t="str">
            <v>Boys</v>
          </cell>
          <cell r="F29" t="str">
            <v>S</v>
          </cell>
          <cell r="G29" t="str">
            <v>Tan</v>
          </cell>
          <cell r="H29" t="str">
            <v>Clothing, Pant, Dress, Boys, S, Tan</v>
          </cell>
          <cell r="I29" t="str">
            <v xml:space="preserve"> </v>
          </cell>
          <cell r="J29">
            <v>7</v>
          </cell>
          <cell r="K29">
            <v>1.5</v>
          </cell>
          <cell r="L29" t="str">
            <v/>
          </cell>
          <cell r="M29">
            <v>17.5</v>
          </cell>
        </row>
        <row r="30">
          <cell r="A30">
            <v>121</v>
          </cell>
          <cell r="B30" t="str">
            <v>Clothing</v>
          </cell>
          <cell r="C30" t="str">
            <v>Pant</v>
          </cell>
          <cell r="D30" t="str">
            <v>Dress</v>
          </cell>
          <cell r="E30" t="str">
            <v>Boys</v>
          </cell>
          <cell r="F30" t="str">
            <v>M</v>
          </cell>
          <cell r="G30" t="str">
            <v>Black</v>
          </cell>
          <cell r="H30" t="str">
            <v>Clothing, Pant, Dress, Boys, M, Black</v>
          </cell>
          <cell r="I30" t="str">
            <v xml:space="preserve"> </v>
          </cell>
          <cell r="J30">
            <v>8.5</v>
          </cell>
          <cell r="K30">
            <v>1.5</v>
          </cell>
          <cell r="L30" t="str">
            <v/>
          </cell>
          <cell r="M30">
            <v>21.25</v>
          </cell>
        </row>
        <row r="31">
          <cell r="A31">
            <v>122</v>
          </cell>
          <cell r="B31" t="str">
            <v>Clothing</v>
          </cell>
          <cell r="C31" t="str">
            <v>Pant</v>
          </cell>
          <cell r="D31" t="str">
            <v>Dress</v>
          </cell>
          <cell r="E31" t="str">
            <v>Boys</v>
          </cell>
          <cell r="F31" t="str">
            <v>M</v>
          </cell>
          <cell r="G31" t="str">
            <v>Brown</v>
          </cell>
          <cell r="H31" t="str">
            <v>Clothing, Pant, Dress, Boys, M, Brown</v>
          </cell>
          <cell r="I31" t="str">
            <v xml:space="preserve"> </v>
          </cell>
          <cell r="J31">
            <v>8.5</v>
          </cell>
          <cell r="K31">
            <v>1.5</v>
          </cell>
          <cell r="L31" t="str">
            <v/>
          </cell>
          <cell r="M31">
            <v>21.25</v>
          </cell>
        </row>
        <row r="32">
          <cell r="A32">
            <v>123</v>
          </cell>
          <cell r="B32" t="str">
            <v>Clothing</v>
          </cell>
          <cell r="C32" t="str">
            <v>Pant</v>
          </cell>
          <cell r="D32" t="str">
            <v>Dress</v>
          </cell>
          <cell r="E32" t="str">
            <v>Boys</v>
          </cell>
          <cell r="F32" t="str">
            <v>M</v>
          </cell>
          <cell r="G32" t="str">
            <v>Tan</v>
          </cell>
          <cell r="H32" t="str">
            <v>Clothing, Pant, Dress, Boys, M, Tan</v>
          </cell>
          <cell r="I32" t="str">
            <v xml:space="preserve"> </v>
          </cell>
          <cell r="J32">
            <v>8.5</v>
          </cell>
          <cell r="K32">
            <v>1.5</v>
          </cell>
          <cell r="L32" t="str">
            <v/>
          </cell>
          <cell r="M32">
            <v>21.25</v>
          </cell>
        </row>
        <row r="33">
          <cell r="A33">
            <v>124</v>
          </cell>
          <cell r="B33" t="str">
            <v>Clothing</v>
          </cell>
          <cell r="C33" t="str">
            <v>Pant</v>
          </cell>
          <cell r="D33" t="str">
            <v>Dress</v>
          </cell>
          <cell r="E33" t="str">
            <v>Boys</v>
          </cell>
          <cell r="F33" t="str">
            <v>L</v>
          </cell>
          <cell r="G33" t="str">
            <v>Black</v>
          </cell>
          <cell r="H33" t="str">
            <v>Clothing, Pant, Dress, Boys, L, Black</v>
          </cell>
          <cell r="I33" t="str">
            <v xml:space="preserve"> </v>
          </cell>
          <cell r="J33">
            <v>10</v>
          </cell>
          <cell r="K33">
            <v>1.5</v>
          </cell>
          <cell r="L33" t="str">
            <v/>
          </cell>
          <cell r="M33">
            <v>25</v>
          </cell>
        </row>
        <row r="34">
          <cell r="A34">
            <v>125</v>
          </cell>
          <cell r="B34" t="str">
            <v>Clothing</v>
          </cell>
          <cell r="C34" t="str">
            <v>Pant</v>
          </cell>
          <cell r="D34" t="str">
            <v>Dress</v>
          </cell>
          <cell r="E34" t="str">
            <v>Boys</v>
          </cell>
          <cell r="F34" t="str">
            <v>L</v>
          </cell>
          <cell r="G34" t="str">
            <v>Brown</v>
          </cell>
          <cell r="H34" t="str">
            <v>Clothing, Pant, Dress, Boys, L, Brown</v>
          </cell>
          <cell r="I34" t="str">
            <v xml:space="preserve"> </v>
          </cell>
          <cell r="J34">
            <v>10</v>
          </cell>
          <cell r="K34">
            <v>1.5</v>
          </cell>
          <cell r="L34" t="str">
            <v/>
          </cell>
          <cell r="M34">
            <v>25</v>
          </cell>
        </row>
        <row r="35">
          <cell r="A35">
            <v>126</v>
          </cell>
          <cell r="B35" t="str">
            <v>Clothing</v>
          </cell>
          <cell r="C35" t="str">
            <v>Pant</v>
          </cell>
          <cell r="D35" t="str">
            <v>Dress</v>
          </cell>
          <cell r="E35" t="str">
            <v>Boys</v>
          </cell>
          <cell r="F35" t="str">
            <v>L</v>
          </cell>
          <cell r="G35" t="str">
            <v>Tan</v>
          </cell>
          <cell r="H35" t="str">
            <v>Clothing, Pant, Dress, Boys, L, Tan</v>
          </cell>
          <cell r="I35" t="str">
            <v xml:space="preserve"> </v>
          </cell>
          <cell r="J35">
            <v>10</v>
          </cell>
          <cell r="K35">
            <v>1.5</v>
          </cell>
          <cell r="L35" t="str">
            <v/>
          </cell>
          <cell r="M35">
            <v>25</v>
          </cell>
        </row>
        <row r="36">
          <cell r="A36">
            <v>127</v>
          </cell>
          <cell r="B36" t="str">
            <v>Clothing</v>
          </cell>
          <cell r="C36" t="str">
            <v>Pant</v>
          </cell>
          <cell r="D36" t="str">
            <v>Dress</v>
          </cell>
          <cell r="E36" t="str">
            <v>Girls</v>
          </cell>
          <cell r="F36" t="str">
            <v>S</v>
          </cell>
          <cell r="G36" t="str">
            <v>Black</v>
          </cell>
          <cell r="H36" t="str">
            <v>Clothing, Pant, Dress, Girls, S, Black</v>
          </cell>
          <cell r="I36" t="str">
            <v xml:space="preserve"> </v>
          </cell>
          <cell r="J36">
            <v>7</v>
          </cell>
          <cell r="K36">
            <v>1.5</v>
          </cell>
          <cell r="L36" t="str">
            <v/>
          </cell>
          <cell r="M36">
            <v>17.5</v>
          </cell>
        </row>
        <row r="37">
          <cell r="A37">
            <v>128</v>
          </cell>
          <cell r="B37" t="str">
            <v>Clothing</v>
          </cell>
          <cell r="C37" t="str">
            <v>Pant</v>
          </cell>
          <cell r="D37" t="str">
            <v>Dress</v>
          </cell>
          <cell r="E37" t="str">
            <v>Girls</v>
          </cell>
          <cell r="F37" t="str">
            <v>S</v>
          </cell>
          <cell r="G37" t="str">
            <v>Brown</v>
          </cell>
          <cell r="H37" t="str">
            <v>Clothing, Pant, Dress, Girls, S, Brown</v>
          </cell>
          <cell r="I37" t="str">
            <v xml:space="preserve"> </v>
          </cell>
          <cell r="J37">
            <v>7</v>
          </cell>
          <cell r="K37">
            <v>1.5</v>
          </cell>
          <cell r="L37" t="str">
            <v/>
          </cell>
          <cell r="M37">
            <v>17.5</v>
          </cell>
        </row>
        <row r="38">
          <cell r="A38">
            <v>129</v>
          </cell>
          <cell r="B38" t="str">
            <v>Clothing</v>
          </cell>
          <cell r="C38" t="str">
            <v>Pant</v>
          </cell>
          <cell r="D38" t="str">
            <v>Dress</v>
          </cell>
          <cell r="E38" t="str">
            <v>Girls</v>
          </cell>
          <cell r="F38" t="str">
            <v>S</v>
          </cell>
          <cell r="G38" t="str">
            <v>Tan</v>
          </cell>
          <cell r="H38" t="str">
            <v>Clothing, Pant, Dress, Girls, S, Tan</v>
          </cell>
          <cell r="I38" t="str">
            <v xml:space="preserve"> </v>
          </cell>
          <cell r="J38">
            <v>7</v>
          </cell>
          <cell r="K38">
            <v>1.5</v>
          </cell>
          <cell r="L38" t="str">
            <v/>
          </cell>
          <cell r="M38">
            <v>17.5</v>
          </cell>
        </row>
        <row r="39">
          <cell r="A39">
            <v>130</v>
          </cell>
          <cell r="B39" t="str">
            <v>Clothing</v>
          </cell>
          <cell r="C39" t="str">
            <v>Pant</v>
          </cell>
          <cell r="D39" t="str">
            <v>Dress</v>
          </cell>
          <cell r="E39" t="str">
            <v>Girls</v>
          </cell>
          <cell r="F39" t="str">
            <v>M</v>
          </cell>
          <cell r="G39" t="str">
            <v>Black</v>
          </cell>
          <cell r="H39" t="str">
            <v>Clothing, Pant, Dress, Girls, M, Black</v>
          </cell>
          <cell r="I39" t="str">
            <v xml:space="preserve"> </v>
          </cell>
          <cell r="J39">
            <v>8.5</v>
          </cell>
          <cell r="K39">
            <v>1.5</v>
          </cell>
          <cell r="L39" t="str">
            <v/>
          </cell>
          <cell r="M39">
            <v>21.25</v>
          </cell>
        </row>
        <row r="40">
          <cell r="A40">
            <v>131</v>
          </cell>
          <cell r="B40" t="str">
            <v>Clothing</v>
          </cell>
          <cell r="C40" t="str">
            <v>Pant</v>
          </cell>
          <cell r="D40" t="str">
            <v>Dress</v>
          </cell>
          <cell r="E40" t="str">
            <v>Girls</v>
          </cell>
          <cell r="F40" t="str">
            <v>M</v>
          </cell>
          <cell r="G40" t="str">
            <v>Brown</v>
          </cell>
          <cell r="H40" t="str">
            <v>Clothing, Pant, Dress, Girls, M, Brown</v>
          </cell>
          <cell r="I40" t="str">
            <v xml:space="preserve"> </v>
          </cell>
          <cell r="J40">
            <v>8.5</v>
          </cell>
          <cell r="K40">
            <v>1.5</v>
          </cell>
          <cell r="L40" t="str">
            <v/>
          </cell>
          <cell r="M40">
            <v>21.25</v>
          </cell>
        </row>
        <row r="41">
          <cell r="A41">
            <v>132</v>
          </cell>
          <cell r="B41" t="str">
            <v>Clothing</v>
          </cell>
          <cell r="C41" t="str">
            <v>Pant</v>
          </cell>
          <cell r="D41" t="str">
            <v>Dress</v>
          </cell>
          <cell r="E41" t="str">
            <v>Girls</v>
          </cell>
          <cell r="F41" t="str">
            <v>M</v>
          </cell>
          <cell r="G41" t="str">
            <v>Tan</v>
          </cell>
          <cell r="H41" t="str">
            <v>Clothing, Pant, Dress, Girls, M, Tan</v>
          </cell>
          <cell r="I41" t="str">
            <v xml:space="preserve"> </v>
          </cell>
          <cell r="J41">
            <v>8.5</v>
          </cell>
          <cell r="K41">
            <v>1.5</v>
          </cell>
          <cell r="L41" t="str">
            <v/>
          </cell>
          <cell r="M41">
            <v>21.25</v>
          </cell>
        </row>
        <row r="42">
          <cell r="A42">
            <v>133</v>
          </cell>
          <cell r="B42" t="str">
            <v>Clothing</v>
          </cell>
          <cell r="C42" t="str">
            <v>Pant</v>
          </cell>
          <cell r="D42" t="str">
            <v>Dress</v>
          </cell>
          <cell r="E42" t="str">
            <v>Girls</v>
          </cell>
          <cell r="F42" t="str">
            <v>L</v>
          </cell>
          <cell r="G42" t="str">
            <v>Black</v>
          </cell>
          <cell r="H42" t="str">
            <v>Clothing, Pant, Dress, Girls, L, Black</v>
          </cell>
          <cell r="I42" t="str">
            <v xml:space="preserve"> </v>
          </cell>
          <cell r="J42">
            <v>10</v>
          </cell>
          <cell r="K42">
            <v>1.5</v>
          </cell>
          <cell r="L42" t="str">
            <v/>
          </cell>
          <cell r="M42">
            <v>25</v>
          </cell>
        </row>
        <row r="43">
          <cell r="A43">
            <v>134</v>
          </cell>
          <cell r="B43" t="str">
            <v>Clothing</v>
          </cell>
          <cell r="C43" t="str">
            <v>Pant</v>
          </cell>
          <cell r="D43" t="str">
            <v>Dress</v>
          </cell>
          <cell r="E43" t="str">
            <v>Girls</v>
          </cell>
          <cell r="F43" t="str">
            <v>L</v>
          </cell>
          <cell r="G43" t="str">
            <v>Brown</v>
          </cell>
          <cell r="H43" t="str">
            <v>Clothing, Pant, Dress, Girls, L, Brown</v>
          </cell>
          <cell r="I43" t="str">
            <v xml:space="preserve"> </v>
          </cell>
          <cell r="J43">
            <v>10</v>
          </cell>
          <cell r="K43">
            <v>1.5</v>
          </cell>
          <cell r="L43" t="str">
            <v/>
          </cell>
          <cell r="M43">
            <v>25</v>
          </cell>
        </row>
        <row r="44">
          <cell r="A44">
            <v>135</v>
          </cell>
          <cell r="B44" t="str">
            <v>Clothing</v>
          </cell>
          <cell r="C44" t="str">
            <v>Pant</v>
          </cell>
          <cell r="D44" t="str">
            <v>Dress</v>
          </cell>
          <cell r="E44" t="str">
            <v>Girls</v>
          </cell>
          <cell r="F44" t="str">
            <v>L</v>
          </cell>
          <cell r="G44" t="str">
            <v>Tan</v>
          </cell>
          <cell r="H44" t="str">
            <v>Clothing, Pant, Dress, Girls, L, Tan</v>
          </cell>
          <cell r="I44" t="str">
            <v xml:space="preserve"> </v>
          </cell>
          <cell r="J44">
            <v>10</v>
          </cell>
          <cell r="K44">
            <v>1.5</v>
          </cell>
          <cell r="L44" t="str">
            <v/>
          </cell>
          <cell r="M44">
            <v>25</v>
          </cell>
        </row>
        <row r="45">
          <cell r="A45">
            <v>136</v>
          </cell>
          <cell r="B45" t="str">
            <v>Clothing</v>
          </cell>
          <cell r="C45" t="str">
            <v>Pant</v>
          </cell>
          <cell r="D45" t="str">
            <v>Casual</v>
          </cell>
          <cell r="E45" t="str">
            <v>Mens</v>
          </cell>
          <cell r="F45" t="str">
            <v>S</v>
          </cell>
          <cell r="G45" t="str">
            <v>Green</v>
          </cell>
          <cell r="H45" t="str">
            <v>Clothing, Pant, Casual, Mens, S, Green</v>
          </cell>
          <cell r="I45" t="str">
            <v xml:space="preserve"> </v>
          </cell>
          <cell r="J45">
            <v>17.5</v>
          </cell>
          <cell r="K45">
            <v>1.5</v>
          </cell>
          <cell r="L45" t="str">
            <v/>
          </cell>
          <cell r="M45">
            <v>43.75</v>
          </cell>
        </row>
        <row r="46">
          <cell r="A46">
            <v>137</v>
          </cell>
          <cell r="B46" t="str">
            <v>Clothing</v>
          </cell>
          <cell r="C46" t="str">
            <v>Pant</v>
          </cell>
          <cell r="D46" t="str">
            <v>Casual</v>
          </cell>
          <cell r="E46" t="str">
            <v>Mens</v>
          </cell>
          <cell r="F46" t="str">
            <v>S</v>
          </cell>
          <cell r="G46" t="str">
            <v>Blue</v>
          </cell>
          <cell r="H46" t="str">
            <v>Clothing, Pant, Casual, Mens, S, Blue</v>
          </cell>
          <cell r="I46" t="str">
            <v xml:space="preserve"> </v>
          </cell>
          <cell r="J46">
            <v>17.5</v>
          </cell>
          <cell r="K46">
            <v>1.5</v>
          </cell>
          <cell r="L46" t="str">
            <v/>
          </cell>
          <cell r="M46">
            <v>43.75</v>
          </cell>
        </row>
        <row r="47">
          <cell r="A47">
            <v>138</v>
          </cell>
          <cell r="B47" t="str">
            <v>Clothing</v>
          </cell>
          <cell r="C47" t="str">
            <v>Pant</v>
          </cell>
          <cell r="D47" t="str">
            <v>Casual</v>
          </cell>
          <cell r="E47" t="str">
            <v>Mens</v>
          </cell>
          <cell r="F47" t="str">
            <v>S</v>
          </cell>
          <cell r="G47" t="str">
            <v>White</v>
          </cell>
          <cell r="H47" t="str">
            <v>Clothing, Pant, Casual, Mens, S, White</v>
          </cell>
          <cell r="I47" t="str">
            <v xml:space="preserve"> </v>
          </cell>
          <cell r="J47">
            <v>17.5</v>
          </cell>
          <cell r="K47">
            <v>1.5</v>
          </cell>
          <cell r="L47" t="str">
            <v/>
          </cell>
          <cell r="M47">
            <v>43.75</v>
          </cell>
        </row>
        <row r="48">
          <cell r="A48">
            <v>139</v>
          </cell>
          <cell r="B48" t="str">
            <v>Clothing</v>
          </cell>
          <cell r="C48" t="str">
            <v>Pant</v>
          </cell>
          <cell r="D48" t="str">
            <v>Casual</v>
          </cell>
          <cell r="E48" t="str">
            <v>Mens</v>
          </cell>
          <cell r="F48" t="str">
            <v>M</v>
          </cell>
          <cell r="G48" t="str">
            <v>Green</v>
          </cell>
          <cell r="H48" t="str">
            <v>Clothing, Pant, Casual, Mens, M, Green</v>
          </cell>
          <cell r="I48" t="str">
            <v xml:space="preserve"> </v>
          </cell>
          <cell r="J48">
            <v>22</v>
          </cell>
          <cell r="K48">
            <v>1.5</v>
          </cell>
          <cell r="L48" t="str">
            <v/>
          </cell>
          <cell r="M48">
            <v>55</v>
          </cell>
        </row>
        <row r="49">
          <cell r="A49">
            <v>140</v>
          </cell>
          <cell r="B49" t="str">
            <v>Clothing</v>
          </cell>
          <cell r="C49" t="str">
            <v>Pant</v>
          </cell>
          <cell r="D49" t="str">
            <v>Casual</v>
          </cell>
          <cell r="E49" t="str">
            <v>Mens</v>
          </cell>
          <cell r="F49" t="str">
            <v>M</v>
          </cell>
          <cell r="G49" t="str">
            <v>Blue</v>
          </cell>
          <cell r="H49" t="str">
            <v>Clothing, Pant, Casual, Mens, M, Blue</v>
          </cell>
          <cell r="I49" t="str">
            <v xml:space="preserve"> </v>
          </cell>
          <cell r="J49">
            <v>22</v>
          </cell>
          <cell r="K49">
            <v>1.5</v>
          </cell>
          <cell r="L49" t="str">
            <v/>
          </cell>
          <cell r="M49">
            <v>55</v>
          </cell>
        </row>
        <row r="50">
          <cell r="A50">
            <v>141</v>
          </cell>
          <cell r="B50" t="str">
            <v>Clothing</v>
          </cell>
          <cell r="C50" t="str">
            <v>Pant</v>
          </cell>
          <cell r="D50" t="str">
            <v>Casual</v>
          </cell>
          <cell r="E50" t="str">
            <v>Mens</v>
          </cell>
          <cell r="F50" t="str">
            <v>M</v>
          </cell>
          <cell r="G50" t="str">
            <v>White</v>
          </cell>
          <cell r="H50" t="str">
            <v>Clothing, Pant, Casual, Mens, M, White</v>
          </cell>
          <cell r="I50" t="str">
            <v xml:space="preserve"> </v>
          </cell>
          <cell r="J50">
            <v>22</v>
          </cell>
          <cell r="K50">
            <v>1.5</v>
          </cell>
          <cell r="L50" t="str">
            <v/>
          </cell>
          <cell r="M50">
            <v>55</v>
          </cell>
        </row>
        <row r="51">
          <cell r="A51">
            <v>142</v>
          </cell>
          <cell r="B51" t="str">
            <v>Clothing</v>
          </cell>
          <cell r="C51" t="str">
            <v>Pant</v>
          </cell>
          <cell r="D51" t="str">
            <v>Casual</v>
          </cell>
          <cell r="E51" t="str">
            <v>Mens</v>
          </cell>
          <cell r="F51" t="str">
            <v>L</v>
          </cell>
          <cell r="G51" t="str">
            <v>Green</v>
          </cell>
          <cell r="H51" t="str">
            <v>Clothing, Pant, Casual, Mens, L, Green</v>
          </cell>
          <cell r="I51" t="str">
            <v xml:space="preserve"> </v>
          </cell>
          <cell r="J51">
            <v>28</v>
          </cell>
          <cell r="K51">
            <v>1.5</v>
          </cell>
          <cell r="L51" t="str">
            <v/>
          </cell>
          <cell r="M51">
            <v>70</v>
          </cell>
        </row>
        <row r="52">
          <cell r="A52">
            <v>143</v>
          </cell>
          <cell r="B52" t="str">
            <v>Clothing</v>
          </cell>
          <cell r="C52" t="str">
            <v>Pant</v>
          </cell>
          <cell r="D52" t="str">
            <v>Casual</v>
          </cell>
          <cell r="E52" t="str">
            <v>Mens</v>
          </cell>
          <cell r="F52" t="str">
            <v>L</v>
          </cell>
          <cell r="G52" t="str">
            <v>Blue</v>
          </cell>
          <cell r="H52" t="str">
            <v>Clothing, Pant, Casual, Mens, L, Blue</v>
          </cell>
          <cell r="I52" t="str">
            <v xml:space="preserve"> </v>
          </cell>
          <cell r="J52">
            <v>28</v>
          </cell>
          <cell r="K52">
            <v>1.5</v>
          </cell>
          <cell r="L52" t="str">
            <v/>
          </cell>
          <cell r="M52">
            <v>70</v>
          </cell>
        </row>
        <row r="53">
          <cell r="A53">
            <v>144</v>
          </cell>
          <cell r="B53" t="str">
            <v>Clothing</v>
          </cell>
          <cell r="C53" t="str">
            <v>Pant</v>
          </cell>
          <cell r="D53" t="str">
            <v>Casual</v>
          </cell>
          <cell r="E53" t="str">
            <v>Mens</v>
          </cell>
          <cell r="F53" t="str">
            <v>L</v>
          </cell>
          <cell r="G53" t="str">
            <v>White</v>
          </cell>
          <cell r="H53" t="str">
            <v>Clothing, Pant, Casual, Mens, L, White</v>
          </cell>
          <cell r="I53" t="str">
            <v xml:space="preserve"> </v>
          </cell>
          <cell r="J53">
            <v>28</v>
          </cell>
          <cell r="K53">
            <v>1.5</v>
          </cell>
          <cell r="L53" t="str">
            <v/>
          </cell>
          <cell r="M53">
            <v>70</v>
          </cell>
        </row>
        <row r="54">
          <cell r="A54">
            <v>145</v>
          </cell>
          <cell r="B54" t="str">
            <v>Clothing</v>
          </cell>
          <cell r="C54" t="str">
            <v>Pant</v>
          </cell>
          <cell r="D54" t="str">
            <v>Casual</v>
          </cell>
          <cell r="E54" t="str">
            <v>Womens</v>
          </cell>
          <cell r="F54" t="str">
            <v>S</v>
          </cell>
          <cell r="G54" t="str">
            <v>Green</v>
          </cell>
          <cell r="H54" t="str">
            <v>Clothing, Pant, Casual, Womens, S, Green</v>
          </cell>
          <cell r="I54" t="str">
            <v xml:space="preserve"> </v>
          </cell>
          <cell r="J54">
            <v>17.5</v>
          </cell>
          <cell r="K54">
            <v>1.5</v>
          </cell>
          <cell r="L54" t="str">
            <v/>
          </cell>
          <cell r="M54">
            <v>43.75</v>
          </cell>
        </row>
        <row r="55">
          <cell r="A55">
            <v>146</v>
          </cell>
          <cell r="B55" t="str">
            <v>Clothing</v>
          </cell>
          <cell r="C55" t="str">
            <v>Pant</v>
          </cell>
          <cell r="D55" t="str">
            <v>Casual</v>
          </cell>
          <cell r="E55" t="str">
            <v>Womens</v>
          </cell>
          <cell r="F55" t="str">
            <v>S</v>
          </cell>
          <cell r="G55" t="str">
            <v>Blue</v>
          </cell>
          <cell r="H55" t="str">
            <v>Clothing, Pant, Casual, Womens, S, Blue</v>
          </cell>
          <cell r="I55" t="str">
            <v xml:space="preserve"> </v>
          </cell>
          <cell r="J55">
            <v>17.5</v>
          </cell>
          <cell r="K55">
            <v>1.5</v>
          </cell>
          <cell r="L55" t="str">
            <v/>
          </cell>
          <cell r="M55">
            <v>43.75</v>
          </cell>
        </row>
        <row r="56">
          <cell r="A56">
            <v>147</v>
          </cell>
          <cell r="B56" t="str">
            <v>Clothing</v>
          </cell>
          <cell r="C56" t="str">
            <v>Pant</v>
          </cell>
          <cell r="D56" t="str">
            <v>Casual</v>
          </cell>
          <cell r="E56" t="str">
            <v>Womens</v>
          </cell>
          <cell r="F56" t="str">
            <v>S</v>
          </cell>
          <cell r="G56" t="str">
            <v>White</v>
          </cell>
          <cell r="H56" t="str">
            <v>Clothing, Pant, Casual, Womens, S, White</v>
          </cell>
          <cell r="I56" t="str">
            <v xml:space="preserve"> </v>
          </cell>
          <cell r="J56">
            <v>17.5</v>
          </cell>
          <cell r="K56">
            <v>1.5</v>
          </cell>
          <cell r="L56" t="str">
            <v/>
          </cell>
          <cell r="M56">
            <v>43.75</v>
          </cell>
        </row>
        <row r="57">
          <cell r="A57">
            <v>148</v>
          </cell>
          <cell r="B57" t="str">
            <v>Clothing</v>
          </cell>
          <cell r="C57" t="str">
            <v>Pant</v>
          </cell>
          <cell r="D57" t="str">
            <v>Casual</v>
          </cell>
          <cell r="E57" t="str">
            <v>Womens</v>
          </cell>
          <cell r="F57" t="str">
            <v>M</v>
          </cell>
          <cell r="G57" t="str">
            <v>Green</v>
          </cell>
          <cell r="H57" t="str">
            <v>Clothing, Pant, Casual, Womens, M, Green</v>
          </cell>
          <cell r="I57" t="str">
            <v xml:space="preserve"> </v>
          </cell>
          <cell r="J57">
            <v>22</v>
          </cell>
          <cell r="K57">
            <v>1.5</v>
          </cell>
          <cell r="L57" t="str">
            <v/>
          </cell>
          <cell r="M57">
            <v>55</v>
          </cell>
        </row>
        <row r="58">
          <cell r="A58">
            <v>149</v>
          </cell>
          <cell r="B58" t="str">
            <v>Clothing</v>
          </cell>
          <cell r="C58" t="str">
            <v>Pant</v>
          </cell>
          <cell r="D58" t="str">
            <v>Casual</v>
          </cell>
          <cell r="E58" t="str">
            <v>Womens</v>
          </cell>
          <cell r="F58" t="str">
            <v>M</v>
          </cell>
          <cell r="G58" t="str">
            <v>Blue</v>
          </cell>
          <cell r="H58" t="str">
            <v>Clothing, Pant, Casual, Womens, M, Blue</v>
          </cell>
          <cell r="I58" t="str">
            <v xml:space="preserve"> </v>
          </cell>
          <cell r="J58">
            <v>22</v>
          </cell>
          <cell r="K58">
            <v>1.5</v>
          </cell>
          <cell r="L58" t="str">
            <v/>
          </cell>
          <cell r="M58">
            <v>55</v>
          </cell>
        </row>
        <row r="59">
          <cell r="A59">
            <v>150</v>
          </cell>
          <cell r="B59" t="str">
            <v>Clothing</v>
          </cell>
          <cell r="C59" t="str">
            <v>Pant</v>
          </cell>
          <cell r="D59" t="str">
            <v>Casual</v>
          </cell>
          <cell r="E59" t="str">
            <v>Womens</v>
          </cell>
          <cell r="F59" t="str">
            <v>M</v>
          </cell>
          <cell r="G59" t="str">
            <v>White</v>
          </cell>
          <cell r="H59" t="str">
            <v>Clothing, Pant, Casual, Womens, M, White</v>
          </cell>
          <cell r="I59" t="str">
            <v xml:space="preserve"> </v>
          </cell>
          <cell r="J59">
            <v>22</v>
          </cell>
          <cell r="K59">
            <v>1.5</v>
          </cell>
          <cell r="L59" t="str">
            <v/>
          </cell>
          <cell r="M59">
            <v>55</v>
          </cell>
        </row>
        <row r="60">
          <cell r="A60">
            <v>151</v>
          </cell>
          <cell r="B60" t="str">
            <v>Clothing</v>
          </cell>
          <cell r="C60" t="str">
            <v>Pant</v>
          </cell>
          <cell r="D60" t="str">
            <v>Casual</v>
          </cell>
          <cell r="E60" t="str">
            <v>Womens</v>
          </cell>
          <cell r="F60" t="str">
            <v>L</v>
          </cell>
          <cell r="G60" t="str">
            <v>Green</v>
          </cell>
          <cell r="H60" t="str">
            <v>Clothing, Pant, Casual, Womens, L, Green</v>
          </cell>
          <cell r="I60" t="str">
            <v xml:space="preserve"> </v>
          </cell>
          <cell r="J60">
            <v>28</v>
          </cell>
          <cell r="K60">
            <v>1.5</v>
          </cell>
          <cell r="L60" t="str">
            <v/>
          </cell>
          <cell r="M60">
            <v>70</v>
          </cell>
        </row>
        <row r="61">
          <cell r="A61">
            <v>152</v>
          </cell>
          <cell r="B61" t="str">
            <v>Clothing</v>
          </cell>
          <cell r="C61" t="str">
            <v>Pant</v>
          </cell>
          <cell r="D61" t="str">
            <v>Casual</v>
          </cell>
          <cell r="E61" t="str">
            <v>Womens</v>
          </cell>
          <cell r="F61" t="str">
            <v>L</v>
          </cell>
          <cell r="G61" t="str">
            <v>Blue</v>
          </cell>
          <cell r="H61" t="str">
            <v>Clothing, Pant, Casual, Womens, L, Blue</v>
          </cell>
          <cell r="I61" t="str">
            <v xml:space="preserve"> </v>
          </cell>
          <cell r="J61">
            <v>28</v>
          </cell>
          <cell r="K61">
            <v>1.5</v>
          </cell>
          <cell r="L61" t="str">
            <v/>
          </cell>
          <cell r="M61">
            <v>70</v>
          </cell>
        </row>
        <row r="62">
          <cell r="A62">
            <v>153</v>
          </cell>
          <cell r="B62" t="str">
            <v>Clothing</v>
          </cell>
          <cell r="C62" t="str">
            <v>Pant</v>
          </cell>
          <cell r="D62" t="str">
            <v>Casual</v>
          </cell>
          <cell r="E62" t="str">
            <v>Womens</v>
          </cell>
          <cell r="F62" t="str">
            <v>L</v>
          </cell>
          <cell r="G62" t="str">
            <v>White</v>
          </cell>
          <cell r="H62" t="str">
            <v>Clothing, Pant, Casual, Womens, L, White</v>
          </cell>
          <cell r="I62" t="str">
            <v xml:space="preserve"> </v>
          </cell>
          <cell r="J62">
            <v>28</v>
          </cell>
          <cell r="K62">
            <v>1.5</v>
          </cell>
          <cell r="L62" t="str">
            <v/>
          </cell>
          <cell r="M62">
            <v>70</v>
          </cell>
        </row>
        <row r="63">
          <cell r="A63">
            <v>154</v>
          </cell>
          <cell r="B63" t="str">
            <v>Clothing</v>
          </cell>
          <cell r="C63" t="str">
            <v>Pant</v>
          </cell>
          <cell r="D63" t="str">
            <v>Casual</v>
          </cell>
          <cell r="E63" t="str">
            <v>Boys</v>
          </cell>
          <cell r="F63" t="str">
            <v>S</v>
          </cell>
          <cell r="G63" t="str">
            <v>Green</v>
          </cell>
          <cell r="H63" t="str">
            <v>Clothing, Pant, Casual, Boys, S, Green</v>
          </cell>
          <cell r="I63" t="str">
            <v xml:space="preserve"> </v>
          </cell>
          <cell r="J63">
            <v>10</v>
          </cell>
          <cell r="K63">
            <v>1.5</v>
          </cell>
          <cell r="L63" t="str">
            <v/>
          </cell>
          <cell r="M63">
            <v>25</v>
          </cell>
        </row>
        <row r="64">
          <cell r="A64">
            <v>155</v>
          </cell>
          <cell r="B64" t="str">
            <v>Clothing</v>
          </cell>
          <cell r="C64" t="str">
            <v>Pant</v>
          </cell>
          <cell r="D64" t="str">
            <v>Casual</v>
          </cell>
          <cell r="E64" t="str">
            <v>Boys</v>
          </cell>
          <cell r="F64" t="str">
            <v>S</v>
          </cell>
          <cell r="G64" t="str">
            <v>Blue</v>
          </cell>
          <cell r="H64" t="str">
            <v>Clothing, Pant, Casual, Boys, S, Blue</v>
          </cell>
          <cell r="I64" t="str">
            <v xml:space="preserve"> </v>
          </cell>
          <cell r="J64">
            <v>10</v>
          </cell>
          <cell r="K64">
            <v>1.5</v>
          </cell>
          <cell r="L64" t="str">
            <v/>
          </cell>
          <cell r="M64">
            <v>25</v>
          </cell>
        </row>
        <row r="65">
          <cell r="A65">
            <v>156</v>
          </cell>
          <cell r="B65" t="str">
            <v>Clothing</v>
          </cell>
          <cell r="C65" t="str">
            <v>Pant</v>
          </cell>
          <cell r="D65" t="str">
            <v>Casual</v>
          </cell>
          <cell r="E65" t="str">
            <v>Boys</v>
          </cell>
          <cell r="F65" t="str">
            <v>S</v>
          </cell>
          <cell r="G65" t="str">
            <v>White</v>
          </cell>
          <cell r="H65" t="str">
            <v>Clothing, Pant, Casual, Boys, S, White</v>
          </cell>
          <cell r="I65" t="str">
            <v xml:space="preserve"> </v>
          </cell>
          <cell r="J65">
            <v>10</v>
          </cell>
          <cell r="K65">
            <v>1.5</v>
          </cell>
          <cell r="L65" t="str">
            <v/>
          </cell>
          <cell r="M65">
            <v>25</v>
          </cell>
        </row>
        <row r="66">
          <cell r="A66">
            <v>157</v>
          </cell>
          <cell r="B66" t="str">
            <v>Clothing</v>
          </cell>
          <cell r="C66" t="str">
            <v>Pant</v>
          </cell>
          <cell r="D66" t="str">
            <v>Casual</v>
          </cell>
          <cell r="E66" t="str">
            <v>Boys</v>
          </cell>
          <cell r="F66" t="str">
            <v>M</v>
          </cell>
          <cell r="G66" t="str">
            <v>Green</v>
          </cell>
          <cell r="H66" t="str">
            <v>Clothing, Pant, Casual, Boys, M, Green</v>
          </cell>
          <cell r="I66" t="str">
            <v xml:space="preserve"> </v>
          </cell>
          <cell r="J66">
            <v>14.5</v>
          </cell>
          <cell r="K66">
            <v>1.5</v>
          </cell>
          <cell r="L66" t="str">
            <v/>
          </cell>
          <cell r="M66">
            <v>36.25</v>
          </cell>
        </row>
        <row r="67">
          <cell r="A67">
            <v>158</v>
          </cell>
          <cell r="B67" t="str">
            <v>Clothing</v>
          </cell>
          <cell r="C67" t="str">
            <v>Pant</v>
          </cell>
          <cell r="D67" t="str">
            <v>Casual</v>
          </cell>
          <cell r="E67" t="str">
            <v>Boys</v>
          </cell>
          <cell r="F67" t="str">
            <v>M</v>
          </cell>
          <cell r="G67" t="str">
            <v>Blue</v>
          </cell>
          <cell r="H67" t="str">
            <v>Clothing, Pant, Casual, Boys, M, Blue</v>
          </cell>
          <cell r="I67" t="str">
            <v xml:space="preserve"> </v>
          </cell>
          <cell r="J67">
            <v>14.5</v>
          </cell>
          <cell r="K67">
            <v>1.5</v>
          </cell>
          <cell r="L67" t="str">
            <v/>
          </cell>
          <cell r="M67">
            <v>36.25</v>
          </cell>
        </row>
        <row r="68">
          <cell r="A68">
            <v>159</v>
          </cell>
          <cell r="B68" t="str">
            <v>Clothing</v>
          </cell>
          <cell r="C68" t="str">
            <v>Pant</v>
          </cell>
          <cell r="D68" t="str">
            <v>Casual</v>
          </cell>
          <cell r="E68" t="str">
            <v>Boys</v>
          </cell>
          <cell r="F68" t="str">
            <v>M</v>
          </cell>
          <cell r="G68" t="str">
            <v>White</v>
          </cell>
          <cell r="H68" t="str">
            <v>Clothing, Pant, Casual, Boys, M, White</v>
          </cell>
          <cell r="I68" t="str">
            <v xml:space="preserve"> </v>
          </cell>
          <cell r="J68">
            <v>14.5</v>
          </cell>
          <cell r="K68">
            <v>1.5</v>
          </cell>
          <cell r="L68" t="str">
            <v/>
          </cell>
          <cell r="M68">
            <v>36.25</v>
          </cell>
        </row>
        <row r="69">
          <cell r="A69">
            <v>160</v>
          </cell>
          <cell r="B69" t="str">
            <v>Clothing</v>
          </cell>
          <cell r="C69" t="str">
            <v>Pant</v>
          </cell>
          <cell r="D69" t="str">
            <v>Casual</v>
          </cell>
          <cell r="E69" t="str">
            <v>Boys</v>
          </cell>
          <cell r="F69" t="str">
            <v>L</v>
          </cell>
          <cell r="G69" t="str">
            <v>Green</v>
          </cell>
          <cell r="H69" t="str">
            <v>Clothing, Pant, Casual, Boys, L, Green</v>
          </cell>
          <cell r="I69" t="str">
            <v xml:space="preserve"> </v>
          </cell>
          <cell r="J69">
            <v>19</v>
          </cell>
          <cell r="K69">
            <v>1.5</v>
          </cell>
          <cell r="L69" t="str">
            <v/>
          </cell>
          <cell r="M69">
            <v>47.5</v>
          </cell>
        </row>
        <row r="70">
          <cell r="A70">
            <v>161</v>
          </cell>
          <cell r="B70" t="str">
            <v>Clothing</v>
          </cell>
          <cell r="C70" t="str">
            <v>Pant</v>
          </cell>
          <cell r="D70" t="str">
            <v>Casual</v>
          </cell>
          <cell r="E70" t="str">
            <v>Boys</v>
          </cell>
          <cell r="F70" t="str">
            <v>L</v>
          </cell>
          <cell r="G70" t="str">
            <v>Blue</v>
          </cell>
          <cell r="H70" t="str">
            <v>Clothing, Pant, Casual, Boys, L, Blue</v>
          </cell>
          <cell r="I70" t="str">
            <v xml:space="preserve"> </v>
          </cell>
          <cell r="J70">
            <v>19</v>
          </cell>
          <cell r="K70">
            <v>1.5</v>
          </cell>
          <cell r="L70" t="str">
            <v/>
          </cell>
          <cell r="M70">
            <v>47.5</v>
          </cell>
        </row>
        <row r="71">
          <cell r="A71">
            <v>162</v>
          </cell>
          <cell r="B71" t="str">
            <v>Clothing</v>
          </cell>
          <cell r="C71" t="str">
            <v>Pant</v>
          </cell>
          <cell r="D71" t="str">
            <v>Casual</v>
          </cell>
          <cell r="E71" t="str">
            <v>Boys</v>
          </cell>
          <cell r="F71" t="str">
            <v>L</v>
          </cell>
          <cell r="G71" t="str">
            <v>White</v>
          </cell>
          <cell r="H71" t="str">
            <v>Clothing, Pant, Casual, Boys, L, White</v>
          </cell>
          <cell r="I71" t="str">
            <v xml:space="preserve"> </v>
          </cell>
          <cell r="J71">
            <v>19</v>
          </cell>
          <cell r="K71">
            <v>1.5</v>
          </cell>
          <cell r="L71" t="str">
            <v/>
          </cell>
          <cell r="M71">
            <v>47.5</v>
          </cell>
        </row>
        <row r="72">
          <cell r="A72">
            <v>163</v>
          </cell>
          <cell r="B72" t="str">
            <v>Clothing</v>
          </cell>
          <cell r="C72" t="str">
            <v>Pant</v>
          </cell>
          <cell r="D72" t="str">
            <v>Casual</v>
          </cell>
          <cell r="E72" t="str">
            <v>Girls</v>
          </cell>
          <cell r="F72" t="str">
            <v>S</v>
          </cell>
          <cell r="G72" t="str">
            <v>Green</v>
          </cell>
          <cell r="H72" t="str">
            <v>Clothing, Pant, Casual, Girls, S, Green</v>
          </cell>
          <cell r="I72" t="str">
            <v xml:space="preserve"> </v>
          </cell>
          <cell r="J72">
            <v>10</v>
          </cell>
          <cell r="K72">
            <v>1.5</v>
          </cell>
          <cell r="L72" t="str">
            <v/>
          </cell>
          <cell r="M72">
            <v>25</v>
          </cell>
        </row>
        <row r="73">
          <cell r="A73">
            <v>164</v>
          </cell>
          <cell r="B73" t="str">
            <v>Clothing</v>
          </cell>
          <cell r="C73" t="str">
            <v>Pant</v>
          </cell>
          <cell r="D73" t="str">
            <v>Casual</v>
          </cell>
          <cell r="E73" t="str">
            <v>Girls</v>
          </cell>
          <cell r="F73" t="str">
            <v>S</v>
          </cell>
          <cell r="G73" t="str">
            <v>Blue</v>
          </cell>
          <cell r="H73" t="str">
            <v>Clothing, Pant, Casual, Girls, S, Blue</v>
          </cell>
          <cell r="I73" t="str">
            <v xml:space="preserve"> </v>
          </cell>
          <cell r="J73">
            <v>10</v>
          </cell>
          <cell r="K73">
            <v>1.5</v>
          </cell>
          <cell r="L73" t="str">
            <v/>
          </cell>
          <cell r="M73">
            <v>25</v>
          </cell>
        </row>
        <row r="74">
          <cell r="A74">
            <v>165</v>
          </cell>
          <cell r="B74" t="str">
            <v>Clothing</v>
          </cell>
          <cell r="C74" t="str">
            <v>Pant</v>
          </cell>
          <cell r="D74" t="str">
            <v>Casual</v>
          </cell>
          <cell r="E74" t="str">
            <v>Girls</v>
          </cell>
          <cell r="F74" t="str">
            <v>S</v>
          </cell>
          <cell r="G74" t="str">
            <v>White</v>
          </cell>
          <cell r="H74" t="str">
            <v>Clothing, Pant, Casual, Girls, S, White</v>
          </cell>
          <cell r="I74" t="str">
            <v xml:space="preserve"> </v>
          </cell>
          <cell r="J74">
            <v>10</v>
          </cell>
          <cell r="K74">
            <v>1.5</v>
          </cell>
          <cell r="L74" t="str">
            <v/>
          </cell>
          <cell r="M74">
            <v>25</v>
          </cell>
        </row>
        <row r="75">
          <cell r="A75">
            <v>166</v>
          </cell>
          <cell r="B75" t="str">
            <v>Clothing</v>
          </cell>
          <cell r="C75" t="str">
            <v>Pant</v>
          </cell>
          <cell r="D75" t="str">
            <v>Casual</v>
          </cell>
          <cell r="E75" t="str">
            <v>Girls</v>
          </cell>
          <cell r="F75" t="str">
            <v>M</v>
          </cell>
          <cell r="G75" t="str">
            <v>Green</v>
          </cell>
          <cell r="H75" t="str">
            <v>Clothing, Pant, Casual, Girls, M, Green</v>
          </cell>
          <cell r="I75" t="str">
            <v xml:space="preserve"> </v>
          </cell>
          <cell r="J75">
            <v>14.5</v>
          </cell>
          <cell r="K75">
            <v>1.5</v>
          </cell>
          <cell r="L75" t="str">
            <v/>
          </cell>
          <cell r="M75">
            <v>36.25</v>
          </cell>
        </row>
        <row r="76">
          <cell r="A76">
            <v>167</v>
          </cell>
          <cell r="B76" t="str">
            <v>Clothing</v>
          </cell>
          <cell r="C76" t="str">
            <v>Pant</v>
          </cell>
          <cell r="D76" t="str">
            <v>Casual</v>
          </cell>
          <cell r="E76" t="str">
            <v>Girls</v>
          </cell>
          <cell r="F76" t="str">
            <v>M</v>
          </cell>
          <cell r="G76" t="str">
            <v>Blue</v>
          </cell>
          <cell r="H76" t="str">
            <v>Clothing, Pant, Casual, Girls, M, Blue</v>
          </cell>
          <cell r="I76" t="str">
            <v xml:space="preserve"> </v>
          </cell>
          <cell r="J76">
            <v>14.5</v>
          </cell>
          <cell r="K76">
            <v>1.5</v>
          </cell>
          <cell r="L76" t="str">
            <v/>
          </cell>
          <cell r="M76">
            <v>36.25</v>
          </cell>
        </row>
        <row r="77">
          <cell r="A77">
            <v>168</v>
          </cell>
          <cell r="B77" t="str">
            <v>Clothing</v>
          </cell>
          <cell r="C77" t="str">
            <v>Pant</v>
          </cell>
          <cell r="D77" t="str">
            <v>Casual</v>
          </cell>
          <cell r="E77" t="str">
            <v>Girls</v>
          </cell>
          <cell r="F77" t="str">
            <v>M</v>
          </cell>
          <cell r="G77" t="str">
            <v>White</v>
          </cell>
          <cell r="H77" t="str">
            <v>Clothing, Pant, Casual, Girls, M, White</v>
          </cell>
          <cell r="I77" t="str">
            <v xml:space="preserve"> </v>
          </cell>
          <cell r="J77">
            <v>14.5</v>
          </cell>
          <cell r="K77">
            <v>1.5</v>
          </cell>
          <cell r="L77" t="str">
            <v/>
          </cell>
          <cell r="M77">
            <v>36.25</v>
          </cell>
        </row>
        <row r="78">
          <cell r="A78">
            <v>169</v>
          </cell>
          <cell r="B78" t="str">
            <v>Clothing</v>
          </cell>
          <cell r="C78" t="str">
            <v>Pant</v>
          </cell>
          <cell r="D78" t="str">
            <v>Casual</v>
          </cell>
          <cell r="E78" t="str">
            <v>Girls</v>
          </cell>
          <cell r="F78" t="str">
            <v>L</v>
          </cell>
          <cell r="G78" t="str">
            <v>Green</v>
          </cell>
          <cell r="H78" t="str">
            <v>Clothing, Pant, Casual, Girls, L, Green</v>
          </cell>
          <cell r="I78" t="str">
            <v xml:space="preserve"> </v>
          </cell>
          <cell r="J78">
            <v>19</v>
          </cell>
          <cell r="K78">
            <v>1.5</v>
          </cell>
          <cell r="L78" t="str">
            <v/>
          </cell>
          <cell r="M78">
            <v>47.5</v>
          </cell>
        </row>
        <row r="79">
          <cell r="A79">
            <v>170</v>
          </cell>
          <cell r="B79" t="str">
            <v>Clothing</v>
          </cell>
          <cell r="C79" t="str">
            <v>Pant</v>
          </cell>
          <cell r="D79" t="str">
            <v>Casual</v>
          </cell>
          <cell r="E79" t="str">
            <v>Girls</v>
          </cell>
          <cell r="F79" t="str">
            <v>L</v>
          </cell>
          <cell r="G79" t="str">
            <v>Blue</v>
          </cell>
          <cell r="H79" t="str">
            <v>Clothing, Pant, Casual, Girls, L, Blue</v>
          </cell>
          <cell r="I79" t="str">
            <v xml:space="preserve"> </v>
          </cell>
          <cell r="J79">
            <v>19</v>
          </cell>
          <cell r="K79">
            <v>1.5</v>
          </cell>
          <cell r="L79" t="str">
            <v/>
          </cell>
          <cell r="M79">
            <v>47.5</v>
          </cell>
        </row>
        <row r="80">
          <cell r="A80">
            <v>171</v>
          </cell>
          <cell r="B80" t="str">
            <v>Clothing</v>
          </cell>
          <cell r="C80" t="str">
            <v>Pant</v>
          </cell>
          <cell r="D80" t="str">
            <v>Casual</v>
          </cell>
          <cell r="E80" t="str">
            <v>Girls</v>
          </cell>
          <cell r="F80" t="str">
            <v>L</v>
          </cell>
          <cell r="G80" t="str">
            <v>White</v>
          </cell>
          <cell r="H80" t="str">
            <v>Clothing, Pant, Casual, Girls, L, White</v>
          </cell>
          <cell r="I80" t="str">
            <v xml:space="preserve"> </v>
          </cell>
          <cell r="J80">
            <v>19</v>
          </cell>
          <cell r="K80">
            <v>1.5</v>
          </cell>
          <cell r="L80" t="str">
            <v/>
          </cell>
          <cell r="M80">
            <v>47.5</v>
          </cell>
        </row>
        <row r="81">
          <cell r="A81">
            <v>172</v>
          </cell>
          <cell r="B81" t="str">
            <v>Clothing</v>
          </cell>
          <cell r="C81" t="str">
            <v>Skirt</v>
          </cell>
          <cell r="D81" t="str">
            <v>Flare</v>
          </cell>
          <cell r="E81" t="str">
            <v>Womens</v>
          </cell>
          <cell r="F81" t="str">
            <v>S</v>
          </cell>
          <cell r="G81" t="str">
            <v>Blue</v>
          </cell>
          <cell r="H81" t="str">
            <v>Clothing, Skirt, Flare, Womens, S, Blue</v>
          </cell>
          <cell r="I81" t="str">
            <v xml:space="preserve"> </v>
          </cell>
          <cell r="J81">
            <v>25</v>
          </cell>
          <cell r="K81">
            <v>1.5</v>
          </cell>
          <cell r="L81" t="str">
            <v/>
          </cell>
          <cell r="M81">
            <v>62.5</v>
          </cell>
        </row>
        <row r="82">
          <cell r="A82">
            <v>173</v>
          </cell>
          <cell r="B82" t="str">
            <v>Clothing</v>
          </cell>
          <cell r="C82" t="str">
            <v>Skirt</v>
          </cell>
          <cell r="D82" t="str">
            <v>Flare</v>
          </cell>
          <cell r="E82" t="str">
            <v>Womens</v>
          </cell>
          <cell r="F82" t="str">
            <v>S</v>
          </cell>
          <cell r="G82" t="str">
            <v>Yellow</v>
          </cell>
          <cell r="H82" t="str">
            <v>Clothing, Skirt, Flare, Womens, S, Yellow</v>
          </cell>
          <cell r="I82" t="str">
            <v xml:space="preserve"> </v>
          </cell>
          <cell r="J82">
            <v>25</v>
          </cell>
          <cell r="K82">
            <v>1.5</v>
          </cell>
          <cell r="L82" t="str">
            <v/>
          </cell>
          <cell r="M82">
            <v>62.5</v>
          </cell>
        </row>
        <row r="83">
          <cell r="A83">
            <v>174</v>
          </cell>
          <cell r="B83" t="str">
            <v>Clothing</v>
          </cell>
          <cell r="C83" t="str">
            <v>Skirt</v>
          </cell>
          <cell r="D83" t="str">
            <v>Flare</v>
          </cell>
          <cell r="E83" t="str">
            <v>Womens</v>
          </cell>
          <cell r="F83" t="str">
            <v>S</v>
          </cell>
          <cell r="G83" t="str">
            <v>Pink</v>
          </cell>
          <cell r="H83" t="str">
            <v>Clothing, Skirt, Flare, Womens, S, Pink</v>
          </cell>
          <cell r="I83" t="str">
            <v xml:space="preserve"> </v>
          </cell>
          <cell r="J83">
            <v>25</v>
          </cell>
          <cell r="K83">
            <v>1.5</v>
          </cell>
          <cell r="L83" t="str">
            <v/>
          </cell>
          <cell r="M83">
            <v>62.5</v>
          </cell>
        </row>
        <row r="84">
          <cell r="A84">
            <v>175</v>
          </cell>
          <cell r="B84" t="str">
            <v>Clothing</v>
          </cell>
          <cell r="C84" t="str">
            <v>Skirt</v>
          </cell>
          <cell r="D84" t="str">
            <v>Flare</v>
          </cell>
          <cell r="E84" t="str">
            <v>Womens</v>
          </cell>
          <cell r="F84" t="str">
            <v>M</v>
          </cell>
          <cell r="G84" t="str">
            <v>Blue</v>
          </cell>
          <cell r="H84" t="str">
            <v>Clothing, Skirt, Flare, Womens, M, Blue</v>
          </cell>
          <cell r="I84" t="str">
            <v xml:space="preserve"> </v>
          </cell>
          <cell r="J84">
            <v>29.5</v>
          </cell>
          <cell r="K84">
            <v>1.5</v>
          </cell>
          <cell r="L84" t="str">
            <v/>
          </cell>
          <cell r="M84">
            <v>73.75</v>
          </cell>
        </row>
        <row r="85">
          <cell r="A85">
            <v>176</v>
          </cell>
          <cell r="B85" t="str">
            <v>Clothing</v>
          </cell>
          <cell r="C85" t="str">
            <v>Skirt</v>
          </cell>
          <cell r="D85" t="str">
            <v>Flare</v>
          </cell>
          <cell r="E85" t="str">
            <v>Womens</v>
          </cell>
          <cell r="F85" t="str">
            <v>M</v>
          </cell>
          <cell r="G85" t="str">
            <v>Yellow</v>
          </cell>
          <cell r="H85" t="str">
            <v>Clothing, Skirt, Flare, Womens, M, Yellow</v>
          </cell>
          <cell r="I85" t="str">
            <v xml:space="preserve"> </v>
          </cell>
          <cell r="J85">
            <v>29.5</v>
          </cell>
          <cell r="K85">
            <v>1.5</v>
          </cell>
          <cell r="L85" t="str">
            <v/>
          </cell>
          <cell r="M85">
            <v>73.75</v>
          </cell>
        </row>
        <row r="86">
          <cell r="A86">
            <v>177</v>
          </cell>
          <cell r="B86" t="str">
            <v>Clothing</v>
          </cell>
          <cell r="C86" t="str">
            <v>Skirt</v>
          </cell>
          <cell r="D86" t="str">
            <v>Flare</v>
          </cell>
          <cell r="E86" t="str">
            <v>Womens</v>
          </cell>
          <cell r="F86" t="str">
            <v>M</v>
          </cell>
          <cell r="G86" t="str">
            <v>Pink</v>
          </cell>
          <cell r="H86" t="str">
            <v>Clothing, Skirt, Flare, Womens, M, Pink</v>
          </cell>
          <cell r="I86" t="str">
            <v xml:space="preserve"> </v>
          </cell>
          <cell r="J86">
            <v>29.5</v>
          </cell>
          <cell r="K86">
            <v>1.5</v>
          </cell>
          <cell r="L86" t="str">
            <v/>
          </cell>
          <cell r="M86">
            <v>73.75</v>
          </cell>
        </row>
        <row r="87">
          <cell r="A87">
            <v>178</v>
          </cell>
          <cell r="B87" t="str">
            <v>Clothing</v>
          </cell>
          <cell r="C87" t="str">
            <v>Skirt</v>
          </cell>
          <cell r="D87" t="str">
            <v>Flare</v>
          </cell>
          <cell r="E87" t="str">
            <v>Womens</v>
          </cell>
          <cell r="F87" t="str">
            <v>L</v>
          </cell>
          <cell r="G87" t="str">
            <v>Blue</v>
          </cell>
          <cell r="H87" t="str">
            <v>Clothing, Skirt, Flare, Womens, L, Blue</v>
          </cell>
          <cell r="I87" t="str">
            <v xml:space="preserve"> </v>
          </cell>
          <cell r="J87">
            <v>34</v>
          </cell>
          <cell r="K87">
            <v>1.5</v>
          </cell>
          <cell r="L87" t="str">
            <v/>
          </cell>
          <cell r="M87">
            <v>85</v>
          </cell>
        </row>
        <row r="88">
          <cell r="A88">
            <v>179</v>
          </cell>
          <cell r="B88" t="str">
            <v>Clothing</v>
          </cell>
          <cell r="C88" t="str">
            <v>Skirt</v>
          </cell>
          <cell r="D88" t="str">
            <v>Flare</v>
          </cell>
          <cell r="E88" t="str">
            <v>Womens</v>
          </cell>
          <cell r="F88" t="str">
            <v>L</v>
          </cell>
          <cell r="G88" t="str">
            <v>Yellow</v>
          </cell>
          <cell r="H88" t="str">
            <v>Clothing, Skirt, Flare, Womens, L, Yellow</v>
          </cell>
          <cell r="I88" t="str">
            <v xml:space="preserve"> </v>
          </cell>
          <cell r="J88">
            <v>34</v>
          </cell>
          <cell r="K88">
            <v>1.5</v>
          </cell>
          <cell r="L88" t="str">
            <v/>
          </cell>
          <cell r="M88">
            <v>85</v>
          </cell>
        </row>
        <row r="89">
          <cell r="A89">
            <v>180</v>
          </cell>
          <cell r="B89" t="str">
            <v>Clothing</v>
          </cell>
          <cell r="C89" t="str">
            <v>Skirt</v>
          </cell>
          <cell r="D89" t="str">
            <v>Flare</v>
          </cell>
          <cell r="E89" t="str">
            <v>Womens</v>
          </cell>
          <cell r="F89" t="str">
            <v>L</v>
          </cell>
          <cell r="G89" t="str">
            <v>Pink</v>
          </cell>
          <cell r="H89" t="str">
            <v>Clothing, Skirt, Flare, Womens, L, Pink</v>
          </cell>
          <cell r="I89" t="str">
            <v xml:space="preserve"> </v>
          </cell>
          <cell r="J89">
            <v>34</v>
          </cell>
          <cell r="K89">
            <v>1.5</v>
          </cell>
          <cell r="L89" t="str">
            <v/>
          </cell>
          <cell r="M89">
            <v>85</v>
          </cell>
        </row>
        <row r="90">
          <cell r="A90">
            <v>181</v>
          </cell>
          <cell r="B90" t="str">
            <v>Clothing</v>
          </cell>
          <cell r="C90" t="str">
            <v>Skirt &amp; Top Set</v>
          </cell>
          <cell r="D90" t="str">
            <v>Playtime</v>
          </cell>
          <cell r="E90" t="str">
            <v>Girls</v>
          </cell>
          <cell r="F90" t="str">
            <v>S</v>
          </cell>
          <cell r="G90" t="str">
            <v>Flowered</v>
          </cell>
          <cell r="H90" t="str">
            <v>Clothing, Skirt &amp; Top Set, Playtime, Girls, S, Flowered</v>
          </cell>
          <cell r="I90" t="str">
            <v xml:space="preserve"> </v>
          </cell>
          <cell r="J90">
            <v>10</v>
          </cell>
          <cell r="K90">
            <v>1.5</v>
          </cell>
          <cell r="L90" t="str">
            <v/>
          </cell>
          <cell r="M90">
            <v>25</v>
          </cell>
        </row>
        <row r="91">
          <cell r="A91">
            <v>182</v>
          </cell>
          <cell r="B91" t="str">
            <v>Clothing</v>
          </cell>
          <cell r="C91" t="str">
            <v>Skirt &amp; Top Set</v>
          </cell>
          <cell r="D91" t="str">
            <v>Playtime</v>
          </cell>
          <cell r="E91" t="str">
            <v>Girls</v>
          </cell>
          <cell r="F91" t="str">
            <v>S</v>
          </cell>
          <cell r="G91" t="str">
            <v>Butterflies</v>
          </cell>
          <cell r="H91" t="str">
            <v>Clothing, Skirt &amp; Top Set, Playtime, Girls, S, Butterflies</v>
          </cell>
          <cell r="I91" t="str">
            <v xml:space="preserve"> </v>
          </cell>
          <cell r="J91">
            <v>10</v>
          </cell>
          <cell r="K91">
            <v>1.5</v>
          </cell>
          <cell r="L91" t="str">
            <v/>
          </cell>
          <cell r="M91">
            <v>25</v>
          </cell>
        </row>
        <row r="92">
          <cell r="A92">
            <v>183</v>
          </cell>
          <cell r="B92" t="str">
            <v>Clothing</v>
          </cell>
          <cell r="C92" t="str">
            <v>Skirt &amp; Top Set</v>
          </cell>
          <cell r="D92" t="str">
            <v>Playtime</v>
          </cell>
          <cell r="E92" t="str">
            <v>Girls</v>
          </cell>
          <cell r="F92" t="str">
            <v>S</v>
          </cell>
          <cell r="G92" t="str">
            <v>Animals</v>
          </cell>
          <cell r="H92" t="str">
            <v>Clothing, Skirt &amp; Top Set, Playtime, Girls, S, Animals</v>
          </cell>
          <cell r="I92" t="str">
            <v xml:space="preserve"> </v>
          </cell>
          <cell r="J92">
            <v>10</v>
          </cell>
          <cell r="K92">
            <v>1.5</v>
          </cell>
          <cell r="L92" t="str">
            <v/>
          </cell>
          <cell r="M92">
            <v>25</v>
          </cell>
        </row>
        <row r="93">
          <cell r="A93">
            <v>184</v>
          </cell>
          <cell r="B93" t="str">
            <v>Clothing</v>
          </cell>
          <cell r="C93" t="str">
            <v>Skirt &amp; Top Set</v>
          </cell>
          <cell r="D93" t="str">
            <v>Playtime</v>
          </cell>
          <cell r="E93" t="str">
            <v>Girls</v>
          </cell>
          <cell r="F93" t="str">
            <v>M</v>
          </cell>
          <cell r="G93" t="str">
            <v>Flowered</v>
          </cell>
          <cell r="H93" t="str">
            <v>Clothing, Skirt &amp; Top Set, Playtime, Girls, M, Flowered</v>
          </cell>
          <cell r="I93" t="str">
            <v xml:space="preserve"> </v>
          </cell>
          <cell r="J93">
            <v>11.5</v>
          </cell>
          <cell r="K93">
            <v>1.5</v>
          </cell>
          <cell r="L93" t="str">
            <v/>
          </cell>
          <cell r="M93">
            <v>28.75</v>
          </cell>
        </row>
        <row r="94">
          <cell r="A94">
            <v>185</v>
          </cell>
          <cell r="B94" t="str">
            <v>Clothing</v>
          </cell>
          <cell r="C94" t="str">
            <v>Skirt &amp; Top Set</v>
          </cell>
          <cell r="D94" t="str">
            <v>Playtime</v>
          </cell>
          <cell r="E94" t="str">
            <v>Girls</v>
          </cell>
          <cell r="F94" t="str">
            <v>M</v>
          </cell>
          <cell r="G94" t="str">
            <v>Butterflies</v>
          </cell>
          <cell r="H94" t="str">
            <v>Clothing, Skirt &amp; Top Set, Playtime, Girls, M, Butterflies</v>
          </cell>
          <cell r="I94" t="str">
            <v xml:space="preserve"> </v>
          </cell>
          <cell r="J94">
            <v>11.5</v>
          </cell>
          <cell r="K94">
            <v>1.5</v>
          </cell>
          <cell r="L94" t="str">
            <v/>
          </cell>
          <cell r="M94">
            <v>28.75</v>
          </cell>
        </row>
        <row r="95">
          <cell r="A95">
            <v>186</v>
          </cell>
          <cell r="B95" t="str">
            <v>Clothing</v>
          </cell>
          <cell r="C95" t="str">
            <v>Skirt &amp; Top Set</v>
          </cell>
          <cell r="D95" t="str">
            <v>Playtime</v>
          </cell>
          <cell r="E95" t="str">
            <v>Girls</v>
          </cell>
          <cell r="F95" t="str">
            <v>M</v>
          </cell>
          <cell r="G95" t="str">
            <v>Animals</v>
          </cell>
          <cell r="H95" t="str">
            <v>Clothing, Skirt &amp; Top Set, Playtime, Girls, M, Animals</v>
          </cell>
          <cell r="I95" t="str">
            <v xml:space="preserve"> </v>
          </cell>
          <cell r="J95">
            <v>11.5</v>
          </cell>
          <cell r="K95">
            <v>1.5</v>
          </cell>
          <cell r="L95" t="str">
            <v/>
          </cell>
          <cell r="M95">
            <v>28.75</v>
          </cell>
        </row>
        <row r="96">
          <cell r="A96">
            <v>187</v>
          </cell>
          <cell r="B96" t="str">
            <v>Clothing</v>
          </cell>
          <cell r="C96" t="str">
            <v>Skirt &amp; Top Set</v>
          </cell>
          <cell r="D96" t="str">
            <v>Playtime</v>
          </cell>
          <cell r="E96" t="str">
            <v>Girls</v>
          </cell>
          <cell r="F96" t="str">
            <v>L</v>
          </cell>
          <cell r="G96" t="str">
            <v>Flowered</v>
          </cell>
          <cell r="H96" t="str">
            <v>Clothing, Skirt &amp; Top Set, Playtime, Girls, L, Flowered</v>
          </cell>
          <cell r="I96" t="str">
            <v xml:space="preserve"> </v>
          </cell>
          <cell r="J96">
            <v>13</v>
          </cell>
          <cell r="K96">
            <v>1.5</v>
          </cell>
          <cell r="L96" t="str">
            <v/>
          </cell>
          <cell r="M96">
            <v>32.5</v>
          </cell>
        </row>
        <row r="97">
          <cell r="A97">
            <v>188</v>
          </cell>
          <cell r="B97" t="str">
            <v>Clothing</v>
          </cell>
          <cell r="C97" t="str">
            <v>Skirt &amp; Top Set</v>
          </cell>
          <cell r="D97" t="str">
            <v>Playtime</v>
          </cell>
          <cell r="E97" t="str">
            <v>Girls</v>
          </cell>
          <cell r="F97" t="str">
            <v>L</v>
          </cell>
          <cell r="G97" t="str">
            <v>Butterflies</v>
          </cell>
          <cell r="H97" t="str">
            <v>Clothing, Skirt &amp; Top Set, Playtime, Girls, L, Butterflies</v>
          </cell>
          <cell r="I97" t="str">
            <v xml:space="preserve"> </v>
          </cell>
          <cell r="J97">
            <v>13</v>
          </cell>
          <cell r="K97">
            <v>1.5</v>
          </cell>
          <cell r="L97" t="str">
            <v/>
          </cell>
          <cell r="M97">
            <v>32.5</v>
          </cell>
        </row>
        <row r="98">
          <cell r="A98">
            <v>189</v>
          </cell>
          <cell r="B98" t="str">
            <v>Clothing</v>
          </cell>
          <cell r="C98" t="str">
            <v>Skirt &amp; Top Set</v>
          </cell>
          <cell r="D98" t="str">
            <v>Playtime</v>
          </cell>
          <cell r="E98" t="str">
            <v>Girls</v>
          </cell>
          <cell r="F98" t="str">
            <v>L</v>
          </cell>
          <cell r="G98" t="str">
            <v>Animals</v>
          </cell>
          <cell r="H98" t="str">
            <v>Clothing, Skirt &amp; Top Set, Playtime, Girls, L, Animals</v>
          </cell>
          <cell r="I98" t="str">
            <v xml:space="preserve"> </v>
          </cell>
          <cell r="J98">
            <v>13</v>
          </cell>
          <cell r="K98">
            <v>1.5</v>
          </cell>
          <cell r="L98" t="str">
            <v/>
          </cell>
          <cell r="M98">
            <v>32.5</v>
          </cell>
        </row>
        <row r="99">
          <cell r="A99">
            <v>190</v>
          </cell>
          <cell r="B99" t="str">
            <v>Footwear</v>
          </cell>
          <cell r="C99" t="str">
            <v>Shoes</v>
          </cell>
          <cell r="D99" t="str">
            <v>SlipOns</v>
          </cell>
          <cell r="E99" t="str">
            <v>Mens</v>
          </cell>
          <cell r="F99" t="str">
            <v>S</v>
          </cell>
          <cell r="G99" t="str">
            <v>Black</v>
          </cell>
          <cell r="H99" t="str">
            <v>Footwear, Shoes, SlipOns, Mens, S, Black</v>
          </cell>
          <cell r="I99" t="str">
            <v xml:space="preserve"> </v>
          </cell>
          <cell r="J99">
            <v>2.5</v>
          </cell>
          <cell r="K99">
            <v>1.5</v>
          </cell>
          <cell r="L99" t="str">
            <v/>
          </cell>
          <cell r="M99">
            <v>6.25</v>
          </cell>
        </row>
        <row r="100">
          <cell r="A100">
            <v>191</v>
          </cell>
          <cell r="B100" t="str">
            <v>Footwear</v>
          </cell>
          <cell r="C100" t="str">
            <v>Shoes</v>
          </cell>
          <cell r="D100" t="str">
            <v>SlipOns</v>
          </cell>
          <cell r="E100" t="str">
            <v>Mens</v>
          </cell>
          <cell r="F100" t="str">
            <v>S</v>
          </cell>
          <cell r="G100" t="str">
            <v>Red</v>
          </cell>
          <cell r="H100" t="str">
            <v>Footwear, Shoes, SlipOns, Mens, S, Red</v>
          </cell>
          <cell r="I100" t="str">
            <v xml:space="preserve"> </v>
          </cell>
          <cell r="J100">
            <v>2.5</v>
          </cell>
          <cell r="K100">
            <v>1.5</v>
          </cell>
          <cell r="L100" t="str">
            <v/>
          </cell>
          <cell r="M100">
            <v>6.25</v>
          </cell>
        </row>
        <row r="101">
          <cell r="A101">
            <v>192</v>
          </cell>
          <cell r="B101" t="str">
            <v>Footwear</v>
          </cell>
          <cell r="C101" t="str">
            <v>Shoes</v>
          </cell>
          <cell r="D101" t="str">
            <v>SlipOns</v>
          </cell>
          <cell r="E101" t="str">
            <v>Mens</v>
          </cell>
          <cell r="F101" t="str">
            <v>S</v>
          </cell>
          <cell r="G101" t="str">
            <v>White</v>
          </cell>
          <cell r="H101" t="str">
            <v>Footwear, Shoes, SlipOns, Mens, S, White</v>
          </cell>
          <cell r="I101" t="str">
            <v xml:space="preserve"> </v>
          </cell>
          <cell r="J101">
            <v>2.5</v>
          </cell>
          <cell r="K101">
            <v>1.5</v>
          </cell>
          <cell r="L101" t="str">
            <v/>
          </cell>
          <cell r="M101">
            <v>6.25</v>
          </cell>
        </row>
        <row r="102">
          <cell r="A102">
            <v>193</v>
          </cell>
          <cell r="B102" t="str">
            <v>Footwear</v>
          </cell>
          <cell r="C102" t="str">
            <v>Shoes</v>
          </cell>
          <cell r="D102" t="str">
            <v>SlipOns</v>
          </cell>
          <cell r="E102" t="str">
            <v>Mens</v>
          </cell>
          <cell r="F102" t="str">
            <v>M</v>
          </cell>
          <cell r="G102" t="str">
            <v>Black</v>
          </cell>
          <cell r="H102" t="str">
            <v>Footwear, Shoes, SlipOns, Mens, M, Black</v>
          </cell>
          <cell r="I102" t="str">
            <v xml:space="preserve"> </v>
          </cell>
          <cell r="J102">
            <v>5.5</v>
          </cell>
          <cell r="K102">
            <v>1.5</v>
          </cell>
          <cell r="L102" t="str">
            <v/>
          </cell>
          <cell r="M102">
            <v>13.75</v>
          </cell>
        </row>
        <row r="103">
          <cell r="A103">
            <v>194</v>
          </cell>
          <cell r="B103" t="str">
            <v>Footwear</v>
          </cell>
          <cell r="C103" t="str">
            <v>Shoes</v>
          </cell>
          <cell r="D103" t="str">
            <v>SlipOns</v>
          </cell>
          <cell r="E103" t="str">
            <v>Mens</v>
          </cell>
          <cell r="F103" t="str">
            <v>M</v>
          </cell>
          <cell r="G103" t="str">
            <v>Red</v>
          </cell>
          <cell r="H103" t="str">
            <v>Footwear, Shoes, SlipOns, Mens, M, Red</v>
          </cell>
          <cell r="I103" t="str">
            <v xml:space="preserve"> </v>
          </cell>
          <cell r="J103">
            <v>5.5</v>
          </cell>
          <cell r="K103">
            <v>1.5</v>
          </cell>
          <cell r="L103" t="str">
            <v/>
          </cell>
          <cell r="M103">
            <v>13.75</v>
          </cell>
        </row>
        <row r="104">
          <cell r="A104">
            <v>195</v>
          </cell>
          <cell r="B104" t="str">
            <v>Footwear</v>
          </cell>
          <cell r="C104" t="str">
            <v>Shoes</v>
          </cell>
          <cell r="D104" t="str">
            <v>SlipOns</v>
          </cell>
          <cell r="E104" t="str">
            <v>Mens</v>
          </cell>
          <cell r="F104" t="str">
            <v>M</v>
          </cell>
          <cell r="G104" t="str">
            <v>White</v>
          </cell>
          <cell r="H104" t="str">
            <v>Footwear, Shoes, SlipOns, Mens, M, White</v>
          </cell>
          <cell r="I104" t="str">
            <v xml:space="preserve"> </v>
          </cell>
          <cell r="J104">
            <v>5.5</v>
          </cell>
          <cell r="K104">
            <v>1.5</v>
          </cell>
          <cell r="L104" t="str">
            <v/>
          </cell>
          <cell r="M104">
            <v>13.75</v>
          </cell>
        </row>
        <row r="105">
          <cell r="A105">
            <v>196</v>
          </cell>
          <cell r="B105" t="str">
            <v>Footwear</v>
          </cell>
          <cell r="C105" t="str">
            <v>Shoes</v>
          </cell>
          <cell r="D105" t="str">
            <v>SlipOns</v>
          </cell>
          <cell r="E105" t="str">
            <v>Mens</v>
          </cell>
          <cell r="F105" t="str">
            <v>L</v>
          </cell>
          <cell r="G105" t="str">
            <v>Black</v>
          </cell>
          <cell r="H105" t="str">
            <v>Footwear, Shoes, SlipOns, Mens, L, Black</v>
          </cell>
          <cell r="I105" t="str">
            <v xml:space="preserve"> </v>
          </cell>
          <cell r="J105">
            <v>8.5</v>
          </cell>
          <cell r="K105">
            <v>1.5</v>
          </cell>
          <cell r="L105" t="str">
            <v/>
          </cell>
          <cell r="M105">
            <v>21.25</v>
          </cell>
        </row>
        <row r="106">
          <cell r="A106">
            <v>197</v>
          </cell>
          <cell r="B106" t="str">
            <v>Footwear</v>
          </cell>
          <cell r="C106" t="str">
            <v>Shoes</v>
          </cell>
          <cell r="D106" t="str">
            <v>SlipOns</v>
          </cell>
          <cell r="E106" t="str">
            <v>Mens</v>
          </cell>
          <cell r="F106" t="str">
            <v>L</v>
          </cell>
          <cell r="G106" t="str">
            <v>Red</v>
          </cell>
          <cell r="H106" t="str">
            <v>Footwear, Shoes, SlipOns, Mens, L, Red</v>
          </cell>
          <cell r="I106" t="str">
            <v xml:space="preserve"> </v>
          </cell>
          <cell r="J106">
            <v>8.5</v>
          </cell>
          <cell r="K106">
            <v>1.5</v>
          </cell>
          <cell r="L106" t="str">
            <v/>
          </cell>
          <cell r="M106">
            <v>21.25</v>
          </cell>
        </row>
        <row r="107">
          <cell r="A107">
            <v>198</v>
          </cell>
          <cell r="B107" t="str">
            <v>Footwear</v>
          </cell>
          <cell r="C107" t="str">
            <v>Shoes</v>
          </cell>
          <cell r="D107" t="str">
            <v>SlipOns</v>
          </cell>
          <cell r="E107" t="str">
            <v>Mens</v>
          </cell>
          <cell r="F107" t="str">
            <v>L</v>
          </cell>
          <cell r="G107" t="str">
            <v>White</v>
          </cell>
          <cell r="H107" t="str">
            <v>Footwear, Shoes, SlipOns, Mens, L, White</v>
          </cell>
          <cell r="I107" t="str">
            <v xml:space="preserve"> </v>
          </cell>
          <cell r="J107">
            <v>8.5</v>
          </cell>
          <cell r="K107">
            <v>1.5</v>
          </cell>
          <cell r="L107" t="str">
            <v/>
          </cell>
          <cell r="M107">
            <v>21.25</v>
          </cell>
        </row>
        <row r="108">
          <cell r="A108">
            <v>199</v>
          </cell>
          <cell r="B108" t="str">
            <v>Footwear</v>
          </cell>
          <cell r="C108" t="str">
            <v>Shoes</v>
          </cell>
          <cell r="D108" t="str">
            <v>SlipOns</v>
          </cell>
          <cell r="E108" t="str">
            <v>Womens</v>
          </cell>
          <cell r="F108" t="str">
            <v>S</v>
          </cell>
          <cell r="G108" t="str">
            <v>Black</v>
          </cell>
          <cell r="H108" t="str">
            <v>Footwear, Shoes, SlipOns, Womens, S, Black</v>
          </cell>
          <cell r="I108" t="str">
            <v xml:space="preserve"> </v>
          </cell>
          <cell r="J108">
            <v>2.5</v>
          </cell>
          <cell r="K108">
            <v>1.5</v>
          </cell>
          <cell r="L108" t="str">
            <v/>
          </cell>
          <cell r="M108">
            <v>6.25</v>
          </cell>
        </row>
        <row r="109">
          <cell r="A109">
            <v>200</v>
          </cell>
          <cell r="B109" t="str">
            <v>Footwear</v>
          </cell>
          <cell r="C109" t="str">
            <v>Shoes</v>
          </cell>
          <cell r="D109" t="str">
            <v>SlipOns</v>
          </cell>
          <cell r="E109" t="str">
            <v>Womens</v>
          </cell>
          <cell r="F109" t="str">
            <v>S</v>
          </cell>
          <cell r="G109" t="str">
            <v>Red</v>
          </cell>
          <cell r="H109" t="str">
            <v>Footwear, Shoes, SlipOns, Womens, S, Red</v>
          </cell>
          <cell r="I109" t="str">
            <v xml:space="preserve"> </v>
          </cell>
          <cell r="J109">
            <v>2.5</v>
          </cell>
          <cell r="K109">
            <v>1.5</v>
          </cell>
          <cell r="L109" t="str">
            <v/>
          </cell>
          <cell r="M109">
            <v>6.25</v>
          </cell>
        </row>
        <row r="110">
          <cell r="A110">
            <v>201</v>
          </cell>
          <cell r="B110" t="str">
            <v>Footwear</v>
          </cell>
          <cell r="C110" t="str">
            <v>Shoes</v>
          </cell>
          <cell r="D110" t="str">
            <v>SlipOns</v>
          </cell>
          <cell r="E110" t="str">
            <v>Womens</v>
          </cell>
          <cell r="F110" t="str">
            <v>S</v>
          </cell>
          <cell r="G110" t="str">
            <v>White</v>
          </cell>
          <cell r="H110" t="str">
            <v>Footwear, Shoes, SlipOns, Womens, S, White</v>
          </cell>
          <cell r="I110" t="str">
            <v xml:space="preserve"> </v>
          </cell>
          <cell r="J110">
            <v>2.5</v>
          </cell>
          <cell r="K110">
            <v>1.5</v>
          </cell>
          <cell r="L110" t="str">
            <v/>
          </cell>
          <cell r="M110">
            <v>6.25</v>
          </cell>
        </row>
        <row r="111">
          <cell r="A111">
            <v>202</v>
          </cell>
          <cell r="B111" t="str">
            <v>Footwear</v>
          </cell>
          <cell r="C111" t="str">
            <v>Shoes</v>
          </cell>
          <cell r="D111" t="str">
            <v>SlipOns</v>
          </cell>
          <cell r="E111" t="str">
            <v>Womens</v>
          </cell>
          <cell r="F111" t="str">
            <v>M</v>
          </cell>
          <cell r="G111" t="str">
            <v>Black</v>
          </cell>
          <cell r="H111" t="str">
            <v>Footwear, Shoes, SlipOns, Womens, M, Black</v>
          </cell>
          <cell r="I111" t="str">
            <v xml:space="preserve"> </v>
          </cell>
          <cell r="J111">
            <v>5.5</v>
          </cell>
          <cell r="K111">
            <v>1.5</v>
          </cell>
          <cell r="L111" t="str">
            <v/>
          </cell>
          <cell r="M111">
            <v>13.75</v>
          </cell>
        </row>
        <row r="112">
          <cell r="A112">
            <v>203</v>
          </cell>
          <cell r="B112" t="str">
            <v>Footwear</v>
          </cell>
          <cell r="C112" t="str">
            <v>Shoes</v>
          </cell>
          <cell r="D112" t="str">
            <v>SlipOns</v>
          </cell>
          <cell r="E112" t="str">
            <v>Womens</v>
          </cell>
          <cell r="F112" t="str">
            <v>M</v>
          </cell>
          <cell r="G112" t="str">
            <v>Red</v>
          </cell>
          <cell r="H112" t="str">
            <v>Footwear, Shoes, SlipOns, Womens, M, Red</v>
          </cell>
          <cell r="I112" t="str">
            <v xml:space="preserve"> </v>
          </cell>
          <cell r="J112">
            <v>5.5</v>
          </cell>
          <cell r="K112">
            <v>1.5</v>
          </cell>
          <cell r="L112" t="str">
            <v/>
          </cell>
          <cell r="M112">
            <v>13.75</v>
          </cell>
        </row>
        <row r="113">
          <cell r="A113">
            <v>204</v>
          </cell>
          <cell r="B113" t="str">
            <v>Footwear</v>
          </cell>
          <cell r="C113" t="str">
            <v>Shoes</v>
          </cell>
          <cell r="D113" t="str">
            <v>SlipOns</v>
          </cell>
          <cell r="E113" t="str">
            <v>Womens</v>
          </cell>
          <cell r="F113" t="str">
            <v>M</v>
          </cell>
          <cell r="G113" t="str">
            <v>White</v>
          </cell>
          <cell r="H113" t="str">
            <v>Footwear, Shoes, SlipOns, Womens, M, White</v>
          </cell>
          <cell r="I113" t="str">
            <v xml:space="preserve"> </v>
          </cell>
          <cell r="J113">
            <v>5.5</v>
          </cell>
          <cell r="K113">
            <v>1.5</v>
          </cell>
          <cell r="L113" t="str">
            <v/>
          </cell>
          <cell r="M113">
            <v>13.75</v>
          </cell>
        </row>
        <row r="114">
          <cell r="A114">
            <v>205</v>
          </cell>
          <cell r="B114" t="str">
            <v>Footwear</v>
          </cell>
          <cell r="C114" t="str">
            <v>Shoes</v>
          </cell>
          <cell r="D114" t="str">
            <v>SlipOns</v>
          </cell>
          <cell r="E114" t="str">
            <v>Womens</v>
          </cell>
          <cell r="F114" t="str">
            <v>L</v>
          </cell>
          <cell r="G114" t="str">
            <v>Black</v>
          </cell>
          <cell r="H114" t="str">
            <v>Footwear, Shoes, SlipOns, Womens, L, Black</v>
          </cell>
          <cell r="I114" t="str">
            <v xml:space="preserve"> </v>
          </cell>
          <cell r="J114">
            <v>8.5</v>
          </cell>
          <cell r="K114">
            <v>1.5</v>
          </cell>
          <cell r="L114" t="str">
            <v/>
          </cell>
          <cell r="M114">
            <v>21.25</v>
          </cell>
        </row>
        <row r="115">
          <cell r="A115">
            <v>206</v>
          </cell>
          <cell r="B115" t="str">
            <v>Footwear</v>
          </cell>
          <cell r="C115" t="str">
            <v>Shoes</v>
          </cell>
          <cell r="D115" t="str">
            <v>SlipOns</v>
          </cell>
          <cell r="E115" t="str">
            <v>Womens</v>
          </cell>
          <cell r="F115" t="str">
            <v>L</v>
          </cell>
          <cell r="G115" t="str">
            <v>Red</v>
          </cell>
          <cell r="H115" t="str">
            <v>Footwear, Shoes, SlipOns, Womens, L, Red</v>
          </cell>
          <cell r="I115" t="str">
            <v xml:space="preserve"> </v>
          </cell>
          <cell r="J115">
            <v>8.5</v>
          </cell>
          <cell r="K115">
            <v>1.5</v>
          </cell>
          <cell r="L115" t="str">
            <v/>
          </cell>
          <cell r="M115">
            <v>21.25</v>
          </cell>
        </row>
        <row r="116">
          <cell r="A116">
            <v>207</v>
          </cell>
          <cell r="B116" t="str">
            <v>Footwear</v>
          </cell>
          <cell r="C116" t="str">
            <v>Shoes</v>
          </cell>
          <cell r="D116" t="str">
            <v>SlipOns</v>
          </cell>
          <cell r="E116" t="str">
            <v>Womens</v>
          </cell>
          <cell r="F116" t="str">
            <v>L</v>
          </cell>
          <cell r="G116" t="str">
            <v>White</v>
          </cell>
          <cell r="H116" t="str">
            <v>Footwear, Shoes, SlipOns, Womens, L, White</v>
          </cell>
          <cell r="I116" t="str">
            <v xml:space="preserve"> </v>
          </cell>
          <cell r="J116">
            <v>8.5</v>
          </cell>
          <cell r="K116">
            <v>1.5</v>
          </cell>
          <cell r="L116" t="str">
            <v/>
          </cell>
          <cell r="M116">
            <v>21.25</v>
          </cell>
        </row>
        <row r="117">
          <cell r="A117">
            <v>208</v>
          </cell>
          <cell r="B117" t="str">
            <v>Footwear</v>
          </cell>
          <cell r="C117" t="str">
            <v>Shoes</v>
          </cell>
          <cell r="D117" t="str">
            <v>SlipOns</v>
          </cell>
          <cell r="E117" t="str">
            <v>Boys</v>
          </cell>
          <cell r="F117" t="str">
            <v>S</v>
          </cell>
          <cell r="G117" t="str">
            <v>Black</v>
          </cell>
          <cell r="H117" t="str">
            <v>Footwear, Shoes, SlipOns, Boys, S, Black</v>
          </cell>
          <cell r="I117" t="str">
            <v xml:space="preserve"> </v>
          </cell>
          <cell r="J117">
            <v>4.5</v>
          </cell>
          <cell r="K117">
            <v>1.5</v>
          </cell>
          <cell r="L117" t="str">
            <v/>
          </cell>
          <cell r="M117">
            <v>11.25</v>
          </cell>
        </row>
        <row r="118">
          <cell r="A118">
            <v>209</v>
          </cell>
          <cell r="B118" t="str">
            <v>Footwear</v>
          </cell>
          <cell r="C118" t="str">
            <v>Shoes</v>
          </cell>
          <cell r="D118" t="str">
            <v>SlipOns</v>
          </cell>
          <cell r="E118" t="str">
            <v>Boys</v>
          </cell>
          <cell r="F118" t="str">
            <v>S</v>
          </cell>
          <cell r="G118" t="str">
            <v>Red</v>
          </cell>
          <cell r="H118" t="str">
            <v>Footwear, Shoes, SlipOns, Boys, S, Red</v>
          </cell>
          <cell r="I118" t="str">
            <v xml:space="preserve"> </v>
          </cell>
          <cell r="J118">
            <v>4.5</v>
          </cell>
          <cell r="K118">
            <v>1.5</v>
          </cell>
          <cell r="L118" t="str">
            <v/>
          </cell>
          <cell r="M118">
            <v>11.25</v>
          </cell>
        </row>
        <row r="119">
          <cell r="A119">
            <v>210</v>
          </cell>
          <cell r="B119" t="str">
            <v>Footwear</v>
          </cell>
          <cell r="C119" t="str">
            <v>Shoes</v>
          </cell>
          <cell r="D119" t="str">
            <v>SlipOns</v>
          </cell>
          <cell r="E119" t="str">
            <v>Boys</v>
          </cell>
          <cell r="F119" t="str">
            <v>S</v>
          </cell>
          <cell r="G119" t="str">
            <v>White</v>
          </cell>
          <cell r="H119" t="str">
            <v>Footwear, Shoes, SlipOns, Boys, S, White</v>
          </cell>
          <cell r="I119" t="str">
            <v xml:space="preserve"> </v>
          </cell>
          <cell r="J119">
            <v>4.5</v>
          </cell>
          <cell r="K119">
            <v>1.5</v>
          </cell>
          <cell r="L119" t="str">
            <v/>
          </cell>
          <cell r="M119">
            <v>11.25</v>
          </cell>
        </row>
        <row r="120">
          <cell r="A120">
            <v>211</v>
          </cell>
          <cell r="B120" t="str">
            <v>Footwear</v>
          </cell>
          <cell r="C120" t="str">
            <v>Shoes</v>
          </cell>
          <cell r="D120" t="str">
            <v>SlipOns</v>
          </cell>
          <cell r="E120" t="str">
            <v>Boys</v>
          </cell>
          <cell r="F120" t="str">
            <v>M</v>
          </cell>
          <cell r="G120" t="str">
            <v>Black</v>
          </cell>
          <cell r="H120" t="str">
            <v>Footwear, Shoes, SlipOns, Boys, M, Black</v>
          </cell>
          <cell r="I120" t="str">
            <v xml:space="preserve"> </v>
          </cell>
          <cell r="J120">
            <v>2.5</v>
          </cell>
          <cell r="K120">
            <v>1.5</v>
          </cell>
          <cell r="L120" t="str">
            <v/>
          </cell>
          <cell r="M120">
            <v>6.25</v>
          </cell>
        </row>
        <row r="121">
          <cell r="A121">
            <v>212</v>
          </cell>
          <cell r="B121" t="str">
            <v>Footwear</v>
          </cell>
          <cell r="C121" t="str">
            <v>Shoes</v>
          </cell>
          <cell r="D121" t="str">
            <v>SlipOns</v>
          </cell>
          <cell r="E121" t="str">
            <v>Boys</v>
          </cell>
          <cell r="F121" t="str">
            <v>M</v>
          </cell>
          <cell r="G121" t="str">
            <v>Red</v>
          </cell>
          <cell r="H121" t="str">
            <v>Footwear, Shoes, SlipOns, Boys, M, Red</v>
          </cell>
          <cell r="I121" t="str">
            <v xml:space="preserve"> </v>
          </cell>
          <cell r="J121">
            <v>2.5</v>
          </cell>
          <cell r="K121">
            <v>1.5</v>
          </cell>
          <cell r="L121" t="str">
            <v/>
          </cell>
          <cell r="M121">
            <v>6.25</v>
          </cell>
        </row>
        <row r="122">
          <cell r="A122">
            <v>213</v>
          </cell>
          <cell r="B122" t="str">
            <v>Footwear</v>
          </cell>
          <cell r="C122" t="str">
            <v>Shoes</v>
          </cell>
          <cell r="D122" t="str">
            <v>SlipOns</v>
          </cell>
          <cell r="E122" t="str">
            <v>Boys</v>
          </cell>
          <cell r="F122" t="str">
            <v>M</v>
          </cell>
          <cell r="G122" t="str">
            <v>White</v>
          </cell>
          <cell r="H122" t="str">
            <v>Footwear, Shoes, SlipOns, Boys, M, White</v>
          </cell>
          <cell r="I122" t="str">
            <v xml:space="preserve"> </v>
          </cell>
          <cell r="J122">
            <v>2.5</v>
          </cell>
          <cell r="K122">
            <v>1.5</v>
          </cell>
          <cell r="L122" t="str">
            <v/>
          </cell>
          <cell r="M122">
            <v>6.25</v>
          </cell>
        </row>
        <row r="123">
          <cell r="A123">
            <v>214</v>
          </cell>
          <cell r="B123" t="str">
            <v>Footwear</v>
          </cell>
          <cell r="C123" t="str">
            <v>Shoes</v>
          </cell>
          <cell r="D123" t="str">
            <v>SlipOns</v>
          </cell>
          <cell r="E123" t="str">
            <v>Boys</v>
          </cell>
          <cell r="F123" t="str">
            <v>L</v>
          </cell>
          <cell r="G123" t="str">
            <v>Black</v>
          </cell>
          <cell r="H123" t="str">
            <v>Footwear, Shoes, SlipOns, Boys, L, Black</v>
          </cell>
          <cell r="I123" t="str">
            <v xml:space="preserve"> </v>
          </cell>
          <cell r="J123">
            <v>5.5</v>
          </cell>
          <cell r="K123">
            <v>1.5</v>
          </cell>
          <cell r="L123" t="str">
            <v/>
          </cell>
          <cell r="M123">
            <v>13.75</v>
          </cell>
        </row>
        <row r="124">
          <cell r="A124">
            <v>215</v>
          </cell>
          <cell r="B124" t="str">
            <v>Footwear</v>
          </cell>
          <cell r="C124" t="str">
            <v>Shoes</v>
          </cell>
          <cell r="D124" t="str">
            <v>SlipOns</v>
          </cell>
          <cell r="E124" t="str">
            <v>Boys</v>
          </cell>
          <cell r="F124" t="str">
            <v>L</v>
          </cell>
          <cell r="G124" t="str">
            <v>Red</v>
          </cell>
          <cell r="H124" t="str">
            <v>Footwear, Shoes, SlipOns, Boys, L, Red</v>
          </cell>
          <cell r="I124" t="str">
            <v xml:space="preserve"> </v>
          </cell>
          <cell r="J124">
            <v>5.5</v>
          </cell>
          <cell r="K124">
            <v>1.5</v>
          </cell>
          <cell r="L124" t="str">
            <v/>
          </cell>
          <cell r="M124">
            <v>13.75</v>
          </cell>
        </row>
        <row r="125">
          <cell r="A125">
            <v>216</v>
          </cell>
          <cell r="B125" t="str">
            <v>Footwear</v>
          </cell>
          <cell r="C125" t="str">
            <v>Shoes</v>
          </cell>
          <cell r="D125" t="str">
            <v>SlipOns</v>
          </cell>
          <cell r="E125" t="str">
            <v>Boys</v>
          </cell>
          <cell r="F125" t="str">
            <v>L</v>
          </cell>
          <cell r="G125" t="str">
            <v>White</v>
          </cell>
          <cell r="H125" t="str">
            <v>Footwear, Shoes, SlipOns, Boys, L, White</v>
          </cell>
          <cell r="I125" t="str">
            <v xml:space="preserve"> </v>
          </cell>
          <cell r="J125">
            <v>5.5</v>
          </cell>
          <cell r="K125">
            <v>1.5</v>
          </cell>
          <cell r="L125" t="str">
            <v/>
          </cell>
          <cell r="M125">
            <v>13.75</v>
          </cell>
        </row>
        <row r="126">
          <cell r="A126">
            <v>217</v>
          </cell>
          <cell r="B126" t="str">
            <v>Footwear</v>
          </cell>
          <cell r="C126" t="str">
            <v>Shoes</v>
          </cell>
          <cell r="D126" t="str">
            <v>SlipOns</v>
          </cell>
          <cell r="E126" t="str">
            <v>Girls</v>
          </cell>
          <cell r="F126" t="str">
            <v>S</v>
          </cell>
          <cell r="G126" t="str">
            <v>Black</v>
          </cell>
          <cell r="H126" t="str">
            <v>Footwear, Shoes, SlipOns, Girls, S, Black</v>
          </cell>
          <cell r="I126" t="str">
            <v xml:space="preserve"> </v>
          </cell>
          <cell r="J126">
            <v>4.5</v>
          </cell>
          <cell r="K126">
            <v>1.5</v>
          </cell>
          <cell r="L126" t="str">
            <v/>
          </cell>
          <cell r="M126">
            <v>11.25</v>
          </cell>
        </row>
        <row r="127">
          <cell r="A127">
            <v>218</v>
          </cell>
          <cell r="B127" t="str">
            <v>Footwear</v>
          </cell>
          <cell r="C127" t="str">
            <v>Shoes</v>
          </cell>
          <cell r="D127" t="str">
            <v>SlipOns</v>
          </cell>
          <cell r="E127" t="str">
            <v>Girls</v>
          </cell>
          <cell r="F127" t="str">
            <v>S</v>
          </cell>
          <cell r="G127" t="str">
            <v>Red</v>
          </cell>
          <cell r="H127" t="str">
            <v>Footwear, Shoes, SlipOns, Girls, S, Red</v>
          </cell>
          <cell r="I127" t="str">
            <v xml:space="preserve"> </v>
          </cell>
          <cell r="J127">
            <v>4.5</v>
          </cell>
          <cell r="K127">
            <v>1.5</v>
          </cell>
          <cell r="L127" t="str">
            <v/>
          </cell>
          <cell r="M127">
            <v>11.25</v>
          </cell>
        </row>
        <row r="128">
          <cell r="A128">
            <v>219</v>
          </cell>
          <cell r="B128" t="str">
            <v>Footwear</v>
          </cell>
          <cell r="C128" t="str">
            <v>Shoes</v>
          </cell>
          <cell r="D128" t="str">
            <v>SlipOns</v>
          </cell>
          <cell r="E128" t="str">
            <v>Girls</v>
          </cell>
          <cell r="F128" t="str">
            <v>S</v>
          </cell>
          <cell r="G128" t="str">
            <v>White</v>
          </cell>
          <cell r="H128" t="str">
            <v>Footwear, Shoes, SlipOns, Girls, S, White</v>
          </cell>
          <cell r="I128" t="str">
            <v xml:space="preserve"> </v>
          </cell>
          <cell r="J128">
            <v>4.5</v>
          </cell>
          <cell r="K128">
            <v>1.5</v>
          </cell>
          <cell r="L128" t="str">
            <v/>
          </cell>
          <cell r="M128">
            <v>11.25</v>
          </cell>
        </row>
        <row r="129">
          <cell r="A129">
            <v>220</v>
          </cell>
          <cell r="B129" t="str">
            <v>Footwear</v>
          </cell>
          <cell r="C129" t="str">
            <v>Shoes</v>
          </cell>
          <cell r="D129" t="str">
            <v>SlipOns</v>
          </cell>
          <cell r="E129" t="str">
            <v>Girls</v>
          </cell>
          <cell r="F129" t="str">
            <v>M</v>
          </cell>
          <cell r="G129" t="str">
            <v>Black</v>
          </cell>
          <cell r="H129" t="str">
            <v>Footwear, Shoes, SlipOns, Girls, M, Black</v>
          </cell>
          <cell r="I129" t="str">
            <v xml:space="preserve"> </v>
          </cell>
          <cell r="J129">
            <v>2.5</v>
          </cell>
          <cell r="K129">
            <v>1.5</v>
          </cell>
          <cell r="L129" t="str">
            <v/>
          </cell>
          <cell r="M129">
            <v>6.25</v>
          </cell>
        </row>
        <row r="130">
          <cell r="A130">
            <v>221</v>
          </cell>
          <cell r="B130" t="str">
            <v>Footwear</v>
          </cell>
          <cell r="C130" t="str">
            <v>Shoes</v>
          </cell>
          <cell r="D130" t="str">
            <v>SlipOns</v>
          </cell>
          <cell r="E130" t="str">
            <v>Girls</v>
          </cell>
          <cell r="F130" t="str">
            <v>M</v>
          </cell>
          <cell r="G130" t="str">
            <v>Red</v>
          </cell>
          <cell r="H130" t="str">
            <v>Footwear, Shoes, SlipOns, Girls, M, Red</v>
          </cell>
          <cell r="I130" t="str">
            <v xml:space="preserve"> </v>
          </cell>
          <cell r="J130">
            <v>2.5</v>
          </cell>
          <cell r="K130">
            <v>1.5</v>
          </cell>
          <cell r="L130" t="str">
            <v/>
          </cell>
          <cell r="M130">
            <v>6.25</v>
          </cell>
        </row>
        <row r="131">
          <cell r="A131">
            <v>222</v>
          </cell>
          <cell r="B131" t="str">
            <v>Footwear</v>
          </cell>
          <cell r="C131" t="str">
            <v>Shoes</v>
          </cell>
          <cell r="D131" t="str">
            <v>SlipOns</v>
          </cell>
          <cell r="E131" t="str">
            <v>Girls</v>
          </cell>
          <cell r="F131" t="str">
            <v>M</v>
          </cell>
          <cell r="G131" t="str">
            <v>White</v>
          </cell>
          <cell r="H131" t="str">
            <v>Footwear, Shoes, SlipOns, Girls, M, White</v>
          </cell>
          <cell r="I131" t="str">
            <v xml:space="preserve"> </v>
          </cell>
          <cell r="J131">
            <v>2.5</v>
          </cell>
          <cell r="K131">
            <v>1.5</v>
          </cell>
          <cell r="L131" t="str">
            <v/>
          </cell>
          <cell r="M131">
            <v>6.25</v>
          </cell>
        </row>
        <row r="132">
          <cell r="A132">
            <v>223</v>
          </cell>
          <cell r="B132" t="str">
            <v>Footwear</v>
          </cell>
          <cell r="C132" t="str">
            <v>Shoes</v>
          </cell>
          <cell r="D132" t="str">
            <v>SlipOns</v>
          </cell>
          <cell r="E132" t="str">
            <v>Girls</v>
          </cell>
          <cell r="F132" t="str">
            <v>L</v>
          </cell>
          <cell r="G132" t="str">
            <v>Black</v>
          </cell>
          <cell r="H132" t="str">
            <v>Footwear, Shoes, SlipOns, Girls, L, Black</v>
          </cell>
          <cell r="I132" t="str">
            <v xml:space="preserve"> </v>
          </cell>
          <cell r="J132">
            <v>5.5</v>
          </cell>
          <cell r="K132">
            <v>1.5</v>
          </cell>
          <cell r="L132" t="str">
            <v/>
          </cell>
          <cell r="M132">
            <v>13.75</v>
          </cell>
        </row>
        <row r="133">
          <cell r="A133">
            <v>224</v>
          </cell>
          <cell r="B133" t="str">
            <v>Footwear</v>
          </cell>
          <cell r="C133" t="str">
            <v>Shoes</v>
          </cell>
          <cell r="D133" t="str">
            <v>SlipOns</v>
          </cell>
          <cell r="E133" t="str">
            <v>Girls</v>
          </cell>
          <cell r="F133" t="str">
            <v>L</v>
          </cell>
          <cell r="G133" t="str">
            <v>Red</v>
          </cell>
          <cell r="H133" t="str">
            <v>Footwear, Shoes, SlipOns, Girls, L, Red</v>
          </cell>
          <cell r="I133" t="str">
            <v xml:space="preserve"> </v>
          </cell>
          <cell r="J133">
            <v>5.5</v>
          </cell>
          <cell r="K133">
            <v>1.5</v>
          </cell>
          <cell r="L133" t="str">
            <v/>
          </cell>
          <cell r="M133">
            <v>13.75</v>
          </cell>
        </row>
        <row r="134">
          <cell r="A134">
            <v>225</v>
          </cell>
          <cell r="B134" t="str">
            <v>Footwear</v>
          </cell>
          <cell r="C134" t="str">
            <v>Shoes</v>
          </cell>
          <cell r="D134" t="str">
            <v>SlipOns</v>
          </cell>
          <cell r="E134" t="str">
            <v>Girls</v>
          </cell>
          <cell r="F134" t="str">
            <v>L</v>
          </cell>
          <cell r="G134" t="str">
            <v>White</v>
          </cell>
          <cell r="H134" t="str">
            <v>Footwear, Shoes, SlipOns, Girls, L, White</v>
          </cell>
          <cell r="I134" t="str">
            <v xml:space="preserve"> </v>
          </cell>
          <cell r="J134">
            <v>5.5</v>
          </cell>
          <cell r="K134">
            <v>1.5</v>
          </cell>
          <cell r="L134" t="str">
            <v/>
          </cell>
          <cell r="M134">
            <v>13.75</v>
          </cell>
        </row>
        <row r="135">
          <cell r="A135">
            <v>226</v>
          </cell>
          <cell r="B135" t="str">
            <v>Accessories</v>
          </cell>
          <cell r="C135" t="str">
            <v>Tie Clip</v>
          </cell>
          <cell r="E135" t="str">
            <v>Mens</v>
          </cell>
          <cell r="F135" t="str">
            <v>One Size</v>
          </cell>
          <cell r="G135" t="str">
            <v>Gold</v>
          </cell>
          <cell r="H135" t="str">
            <v>Accessories, Tie Clip, , Mens, One Size, Gold</v>
          </cell>
          <cell r="I135" t="str">
            <v xml:space="preserve"> </v>
          </cell>
          <cell r="J135">
            <v>2.5</v>
          </cell>
          <cell r="K135">
            <v>1.5</v>
          </cell>
          <cell r="L135" t="str">
            <v/>
          </cell>
          <cell r="M135">
            <v>6.25</v>
          </cell>
        </row>
        <row r="136">
          <cell r="A136">
            <v>227</v>
          </cell>
          <cell r="B136" t="str">
            <v>Accessories</v>
          </cell>
          <cell r="C136" t="str">
            <v>Tie Clip</v>
          </cell>
          <cell r="E136" t="str">
            <v>Mens</v>
          </cell>
          <cell r="F136" t="str">
            <v>One Size</v>
          </cell>
          <cell r="G136" t="str">
            <v>Silver</v>
          </cell>
          <cell r="H136" t="str">
            <v>Accessories, Tie Clip, , Mens, One Size, Silver</v>
          </cell>
          <cell r="I136" t="str">
            <v xml:space="preserve"> </v>
          </cell>
          <cell r="J136">
            <v>2.5</v>
          </cell>
          <cell r="K136">
            <v>1.5</v>
          </cell>
          <cell r="L136" t="str">
            <v/>
          </cell>
          <cell r="M136">
            <v>6.25</v>
          </cell>
        </row>
        <row r="137">
          <cell r="A137">
            <v>228</v>
          </cell>
          <cell r="B137" t="str">
            <v>Accessories</v>
          </cell>
          <cell r="C137" t="str">
            <v>Cuff Links</v>
          </cell>
          <cell r="E137" t="str">
            <v>Mens</v>
          </cell>
          <cell r="F137" t="str">
            <v>One Size</v>
          </cell>
          <cell r="G137" t="str">
            <v>Gold</v>
          </cell>
          <cell r="H137" t="str">
            <v>Accessories, Cuff Links, , Mens, One Size, Gold</v>
          </cell>
          <cell r="I137" t="str">
            <v xml:space="preserve"> </v>
          </cell>
          <cell r="J137">
            <v>2.5</v>
          </cell>
          <cell r="K137">
            <v>1.5</v>
          </cell>
          <cell r="L137" t="str">
            <v/>
          </cell>
          <cell r="M137">
            <v>6.25</v>
          </cell>
        </row>
        <row r="138">
          <cell r="A138">
            <v>229</v>
          </cell>
          <cell r="B138" t="str">
            <v>Accessories</v>
          </cell>
          <cell r="C138" t="str">
            <v>Cuff Links</v>
          </cell>
          <cell r="E138" t="str">
            <v>Mens</v>
          </cell>
          <cell r="F138" t="str">
            <v>One Size</v>
          </cell>
          <cell r="G138" t="str">
            <v>Silver</v>
          </cell>
          <cell r="H138" t="str">
            <v>Accessories, Cuff Links, , Mens, One Size, Silver</v>
          </cell>
          <cell r="I138" t="str">
            <v xml:space="preserve"> </v>
          </cell>
          <cell r="J138">
            <v>2.5</v>
          </cell>
          <cell r="K138">
            <v>1.5</v>
          </cell>
          <cell r="L138" t="str">
            <v/>
          </cell>
          <cell r="M138">
            <v>6.25</v>
          </cell>
        </row>
        <row r="139">
          <cell r="A139">
            <v>230</v>
          </cell>
          <cell r="B139" t="str">
            <v>Accessories</v>
          </cell>
          <cell r="C139" t="str">
            <v>Hair Accessories</v>
          </cell>
          <cell r="D139" t="str">
            <v>Ponytail Ties</v>
          </cell>
          <cell r="E139" t="str">
            <v>Womens</v>
          </cell>
          <cell r="F139" t="str">
            <v>Womens</v>
          </cell>
          <cell r="G139" t="str">
            <v>Assorted Set</v>
          </cell>
          <cell r="H139" t="str">
            <v>Accessories, Hair Accessories, Ponytail Ties, Womens, Womens, Assorted Set</v>
          </cell>
          <cell r="I139" t="str">
            <v xml:space="preserve"> </v>
          </cell>
          <cell r="J139">
            <v>4.5</v>
          </cell>
          <cell r="K139">
            <v>1.5</v>
          </cell>
          <cell r="L139" t="str">
            <v/>
          </cell>
          <cell r="M139">
            <v>11.25</v>
          </cell>
        </row>
        <row r="140">
          <cell r="A140">
            <v>231</v>
          </cell>
          <cell r="B140" t="str">
            <v>Accessories</v>
          </cell>
          <cell r="C140" t="str">
            <v>Hair Accessories</v>
          </cell>
          <cell r="D140" t="str">
            <v>Headbands</v>
          </cell>
          <cell r="E140" t="str">
            <v>Womens</v>
          </cell>
          <cell r="F140" t="str">
            <v>Womens</v>
          </cell>
          <cell r="G140" t="str">
            <v>Assorted Set</v>
          </cell>
          <cell r="H140" t="str">
            <v>Accessories, Hair Accessories, Headbands, Womens, Womens, Assorted Set</v>
          </cell>
          <cell r="I140" t="str">
            <v xml:space="preserve"> </v>
          </cell>
          <cell r="J140">
            <v>4.5</v>
          </cell>
          <cell r="K140">
            <v>1.5</v>
          </cell>
          <cell r="L140" t="str">
            <v/>
          </cell>
          <cell r="M140">
            <v>11.25</v>
          </cell>
        </row>
        <row r="141">
          <cell r="A141">
            <v>232</v>
          </cell>
          <cell r="B141" t="str">
            <v>Accessories</v>
          </cell>
          <cell r="C141" t="str">
            <v>Hair Accessories</v>
          </cell>
          <cell r="D141" t="str">
            <v>Ponytail Ties</v>
          </cell>
          <cell r="E141" t="str">
            <v>Girls</v>
          </cell>
          <cell r="F141" t="str">
            <v>Girls</v>
          </cell>
          <cell r="G141" t="str">
            <v>Assorted Set</v>
          </cell>
          <cell r="H141" t="str">
            <v>Accessories, Hair Accessories, Ponytail Ties, Girls, Girls, Assorted Set</v>
          </cell>
          <cell r="I141" t="str">
            <v xml:space="preserve"> </v>
          </cell>
          <cell r="J141">
            <v>4.5</v>
          </cell>
          <cell r="K141">
            <v>1.5</v>
          </cell>
          <cell r="L141" t="str">
            <v/>
          </cell>
          <cell r="M141">
            <v>11.25</v>
          </cell>
        </row>
        <row r="142">
          <cell r="A142">
            <v>233</v>
          </cell>
          <cell r="B142" t="str">
            <v>Accessories</v>
          </cell>
          <cell r="C142" t="str">
            <v>Hair Accessories</v>
          </cell>
          <cell r="D142" t="str">
            <v>Headbands</v>
          </cell>
          <cell r="E142" t="str">
            <v>Girls</v>
          </cell>
          <cell r="F142" t="str">
            <v>Girls</v>
          </cell>
          <cell r="G142" t="str">
            <v>Assorted Set</v>
          </cell>
          <cell r="H142" t="str">
            <v>Accessories, Hair Accessories, Headbands, Girls, Girls, Assorted Set</v>
          </cell>
          <cell r="I142" t="str">
            <v xml:space="preserve"> </v>
          </cell>
          <cell r="J142">
            <v>4.5</v>
          </cell>
          <cell r="K142">
            <v>1.5</v>
          </cell>
          <cell r="L142" t="str">
            <v/>
          </cell>
          <cell r="M142">
            <v>11.25</v>
          </cell>
        </row>
        <row r="143">
          <cell r="A143">
            <v>234</v>
          </cell>
          <cell r="B143" t="str">
            <v>Accessories</v>
          </cell>
          <cell r="C143" t="str">
            <v>Jewelry</v>
          </cell>
          <cell r="D143" t="str">
            <v>Necklace</v>
          </cell>
          <cell r="E143" t="str">
            <v>Womens</v>
          </cell>
          <cell r="F143" t="str">
            <v>18"</v>
          </cell>
          <cell r="G143" t="str">
            <v>Gold</v>
          </cell>
          <cell r="H143" t="str">
            <v>Accessories, Jewelry, Necklace, Womens, 18", Gold</v>
          </cell>
          <cell r="I143" t="str">
            <v xml:space="preserve"> </v>
          </cell>
          <cell r="J143">
            <v>17.5</v>
          </cell>
          <cell r="K143">
            <v>1.5</v>
          </cell>
          <cell r="L143" t="str">
            <v/>
          </cell>
          <cell r="M143">
            <v>43.75</v>
          </cell>
        </row>
        <row r="144">
          <cell r="A144">
            <v>235</v>
          </cell>
          <cell r="B144" t="str">
            <v>Accessories</v>
          </cell>
          <cell r="C144" t="str">
            <v>Jewelry</v>
          </cell>
          <cell r="D144" t="str">
            <v>Necklace</v>
          </cell>
          <cell r="E144" t="str">
            <v>Womens</v>
          </cell>
          <cell r="F144" t="str">
            <v>18"</v>
          </cell>
          <cell r="G144" t="str">
            <v>Silver</v>
          </cell>
          <cell r="H144" t="str">
            <v>Accessories, Jewelry, Necklace, Womens, 18", Silver</v>
          </cell>
          <cell r="I144" t="str">
            <v xml:space="preserve"> </v>
          </cell>
          <cell r="J144">
            <v>17.5</v>
          </cell>
          <cell r="K144">
            <v>1.5</v>
          </cell>
          <cell r="L144" t="str">
            <v/>
          </cell>
          <cell r="M144">
            <v>43.75</v>
          </cell>
        </row>
        <row r="145">
          <cell r="A145">
            <v>236</v>
          </cell>
          <cell r="B145" t="str">
            <v>Accessories</v>
          </cell>
          <cell r="C145" t="str">
            <v>Jewelry</v>
          </cell>
          <cell r="D145" t="str">
            <v>Necklace</v>
          </cell>
          <cell r="E145" t="str">
            <v>Girls</v>
          </cell>
          <cell r="F145" t="str">
            <v>10"</v>
          </cell>
          <cell r="G145" t="str">
            <v>Gold</v>
          </cell>
          <cell r="H145" t="str">
            <v>Accessories, Jewelry, Necklace, Girls, 10", Gold</v>
          </cell>
          <cell r="I145" t="str">
            <v xml:space="preserve"> </v>
          </cell>
          <cell r="J145">
            <v>14.5</v>
          </cell>
          <cell r="K145">
            <v>1.5</v>
          </cell>
          <cell r="L145" t="str">
            <v/>
          </cell>
          <cell r="M145">
            <v>36.25</v>
          </cell>
        </row>
        <row r="146">
          <cell r="A146">
            <v>237</v>
          </cell>
          <cell r="B146" t="str">
            <v>Accessories</v>
          </cell>
          <cell r="C146" t="str">
            <v>Jewelry</v>
          </cell>
          <cell r="D146" t="str">
            <v>Necklace</v>
          </cell>
          <cell r="E146" t="str">
            <v>Girls</v>
          </cell>
          <cell r="F146" t="str">
            <v>10"</v>
          </cell>
          <cell r="G146" t="str">
            <v>Silver</v>
          </cell>
          <cell r="H146" t="str">
            <v>Accessories, Jewelry, Necklace, Girls, 10", Silver</v>
          </cell>
          <cell r="I146" t="str">
            <v xml:space="preserve"> </v>
          </cell>
          <cell r="J146">
            <v>14.5</v>
          </cell>
          <cell r="K146">
            <v>1.5</v>
          </cell>
          <cell r="L146" t="str">
            <v/>
          </cell>
          <cell r="M146">
            <v>36.25</v>
          </cell>
        </row>
        <row r="147">
          <cell r="A147">
            <v>238</v>
          </cell>
          <cell r="B147" t="str">
            <v>Accessories</v>
          </cell>
          <cell r="C147" t="str">
            <v>Jewelry</v>
          </cell>
          <cell r="D147" t="str">
            <v>Bracelet</v>
          </cell>
          <cell r="E147" t="str">
            <v>Womens</v>
          </cell>
          <cell r="F147" t="str">
            <v>8"</v>
          </cell>
          <cell r="G147" t="str">
            <v>Gold</v>
          </cell>
          <cell r="H147" t="str">
            <v>Accessories, Jewelry, Bracelet, Womens, 8", Gold</v>
          </cell>
          <cell r="I147" t="str">
            <v xml:space="preserve"> </v>
          </cell>
          <cell r="J147">
            <v>4</v>
          </cell>
          <cell r="K147">
            <v>1.5</v>
          </cell>
          <cell r="L147" t="str">
            <v/>
          </cell>
          <cell r="M147">
            <v>10</v>
          </cell>
        </row>
        <row r="148">
          <cell r="A148">
            <v>239</v>
          </cell>
          <cell r="B148" t="str">
            <v>Accessories</v>
          </cell>
          <cell r="C148" t="str">
            <v>Jewelry</v>
          </cell>
          <cell r="D148" t="str">
            <v>Bracelet</v>
          </cell>
          <cell r="E148" t="str">
            <v>Womens</v>
          </cell>
          <cell r="F148" t="str">
            <v>8"</v>
          </cell>
          <cell r="G148" t="str">
            <v>Silver</v>
          </cell>
          <cell r="H148" t="str">
            <v>Accessories, Jewelry, Bracelet, Womens, 8", Silver</v>
          </cell>
          <cell r="I148" t="str">
            <v xml:space="preserve"> </v>
          </cell>
          <cell r="J148">
            <v>4</v>
          </cell>
          <cell r="K148">
            <v>1.5</v>
          </cell>
          <cell r="L148" t="str">
            <v/>
          </cell>
          <cell r="M148">
            <v>10</v>
          </cell>
        </row>
        <row r="149">
          <cell r="A149">
            <v>240</v>
          </cell>
          <cell r="B149" t="str">
            <v>Accessories</v>
          </cell>
          <cell r="C149" t="str">
            <v>Jewelry</v>
          </cell>
          <cell r="D149" t="str">
            <v>Bracelet</v>
          </cell>
          <cell r="E149" t="str">
            <v>Girls</v>
          </cell>
          <cell r="F149" t="str">
            <v>5"</v>
          </cell>
          <cell r="G149" t="str">
            <v>Gold</v>
          </cell>
          <cell r="H149" t="str">
            <v>Accessories, Jewelry, Bracelet, Girls, 5", Gold</v>
          </cell>
          <cell r="I149" t="str">
            <v xml:space="preserve"> </v>
          </cell>
          <cell r="J149">
            <v>4.5</v>
          </cell>
          <cell r="K149">
            <v>1.5</v>
          </cell>
          <cell r="L149" t="str">
            <v/>
          </cell>
          <cell r="M149">
            <v>11.25</v>
          </cell>
        </row>
        <row r="150">
          <cell r="A150">
            <v>241</v>
          </cell>
          <cell r="B150" t="str">
            <v>Accessories</v>
          </cell>
          <cell r="C150" t="str">
            <v>Jewelry</v>
          </cell>
          <cell r="D150" t="str">
            <v>Bracelet</v>
          </cell>
          <cell r="E150" t="str">
            <v>Girls</v>
          </cell>
          <cell r="F150" t="str">
            <v>5"</v>
          </cell>
          <cell r="G150" t="str">
            <v>Silver</v>
          </cell>
          <cell r="H150" t="str">
            <v>Accessories, Jewelry, Bracelet, Girls, 5", Silver</v>
          </cell>
          <cell r="I150" t="str">
            <v xml:space="preserve"> </v>
          </cell>
          <cell r="J150">
            <v>4.5</v>
          </cell>
          <cell r="K150">
            <v>1.5</v>
          </cell>
          <cell r="L150" t="str">
            <v/>
          </cell>
          <cell r="M150">
            <v>11.25</v>
          </cell>
        </row>
        <row r="151">
          <cell r="A151">
            <v>242</v>
          </cell>
          <cell r="B151" t="str">
            <v>Hats</v>
          </cell>
          <cell r="C151" t="str">
            <v>Sun hat</v>
          </cell>
          <cell r="D151" t="str">
            <v>Eyelet</v>
          </cell>
          <cell r="E151" t="str">
            <v>Womens</v>
          </cell>
          <cell r="F151" t="str">
            <v>Womens</v>
          </cell>
          <cell r="G151" t="str">
            <v>White</v>
          </cell>
          <cell r="H151" t="str">
            <v>Hats, Sun hat, Eyelet, Womens, Womens, White</v>
          </cell>
          <cell r="I151" t="str">
            <v xml:space="preserve"> </v>
          </cell>
          <cell r="J151">
            <v>5.5</v>
          </cell>
          <cell r="K151">
            <v>1.5</v>
          </cell>
          <cell r="L151" t="str">
            <v/>
          </cell>
          <cell r="M151">
            <v>13.75</v>
          </cell>
        </row>
        <row r="152">
          <cell r="A152">
            <v>243</v>
          </cell>
          <cell r="B152" t="str">
            <v>Hats</v>
          </cell>
          <cell r="C152" t="str">
            <v>Sun hat</v>
          </cell>
          <cell r="D152" t="str">
            <v>Eyelet</v>
          </cell>
          <cell r="E152" t="str">
            <v>Womens</v>
          </cell>
          <cell r="F152" t="str">
            <v>Womens</v>
          </cell>
          <cell r="G152" t="str">
            <v>Blue</v>
          </cell>
          <cell r="H152" t="str">
            <v>Hats, Sun hat, Eyelet, Womens, Womens, Blue</v>
          </cell>
          <cell r="I152" t="str">
            <v xml:space="preserve"> </v>
          </cell>
          <cell r="J152">
            <v>5.5</v>
          </cell>
          <cell r="K152">
            <v>1.5</v>
          </cell>
          <cell r="L152" t="str">
            <v/>
          </cell>
          <cell r="M152">
            <v>13.75</v>
          </cell>
        </row>
        <row r="153">
          <cell r="A153">
            <v>244</v>
          </cell>
          <cell r="B153" t="str">
            <v>Hats</v>
          </cell>
          <cell r="C153" t="str">
            <v>Sun hat</v>
          </cell>
          <cell r="D153" t="str">
            <v>Eyelet</v>
          </cell>
          <cell r="E153" t="str">
            <v>Girls</v>
          </cell>
          <cell r="F153" t="str">
            <v>Girls</v>
          </cell>
          <cell r="G153" t="str">
            <v>White</v>
          </cell>
          <cell r="H153" t="str">
            <v>Hats, Sun hat, Eyelet, Girls, Girls, White</v>
          </cell>
          <cell r="I153" t="str">
            <v xml:space="preserve"> </v>
          </cell>
          <cell r="J153">
            <v>4</v>
          </cell>
          <cell r="K153">
            <v>1.5</v>
          </cell>
          <cell r="L153" t="str">
            <v/>
          </cell>
          <cell r="M153">
            <v>10</v>
          </cell>
        </row>
        <row r="154">
          <cell r="A154">
            <v>245</v>
          </cell>
          <cell r="B154" t="str">
            <v>Hats</v>
          </cell>
          <cell r="C154" t="str">
            <v>Sun hat</v>
          </cell>
          <cell r="D154" t="str">
            <v>Eyelet</v>
          </cell>
          <cell r="E154" t="str">
            <v>Girls</v>
          </cell>
          <cell r="F154" t="str">
            <v>Girls</v>
          </cell>
          <cell r="G154" t="str">
            <v>Blue</v>
          </cell>
          <cell r="H154" t="str">
            <v>Hats, Sun hat, Eyelet, Girls, Girls, Blue</v>
          </cell>
          <cell r="I154" t="str">
            <v xml:space="preserve"> </v>
          </cell>
          <cell r="J154">
            <v>4</v>
          </cell>
          <cell r="K154">
            <v>1.5</v>
          </cell>
          <cell r="L154" t="str">
            <v/>
          </cell>
          <cell r="M154">
            <v>10</v>
          </cell>
        </row>
        <row r="155">
          <cell r="A155">
            <v>246</v>
          </cell>
          <cell r="B155" t="str">
            <v>Hats</v>
          </cell>
          <cell r="C155" t="str">
            <v>Ball cap</v>
          </cell>
          <cell r="D155" t="str">
            <v>Cotton</v>
          </cell>
          <cell r="E155" t="str">
            <v>Mens</v>
          </cell>
          <cell r="F155" t="str">
            <v>Mens</v>
          </cell>
          <cell r="G155" t="str">
            <v>Blue</v>
          </cell>
          <cell r="H155" t="str">
            <v>Hats, Ball cap, Cotton, Mens, Mens, Blue</v>
          </cell>
          <cell r="I155" t="str">
            <v xml:space="preserve"> </v>
          </cell>
          <cell r="J155">
            <v>2.5</v>
          </cell>
          <cell r="K155">
            <v>1.5</v>
          </cell>
          <cell r="L155" t="str">
            <v/>
          </cell>
          <cell r="M155">
            <v>6.25</v>
          </cell>
        </row>
        <row r="156">
          <cell r="A156">
            <v>247</v>
          </cell>
          <cell r="B156" t="str">
            <v>Hats</v>
          </cell>
          <cell r="C156" t="str">
            <v>Ball cap</v>
          </cell>
          <cell r="D156" t="str">
            <v>Cotton</v>
          </cell>
          <cell r="E156" t="str">
            <v>Mens</v>
          </cell>
          <cell r="F156" t="str">
            <v>Mens</v>
          </cell>
          <cell r="G156" t="str">
            <v>Green</v>
          </cell>
          <cell r="H156" t="str">
            <v>Hats, Ball cap, Cotton, Mens, Mens, Green</v>
          </cell>
          <cell r="I156" t="str">
            <v xml:space="preserve"> </v>
          </cell>
          <cell r="J156">
            <v>2.5</v>
          </cell>
          <cell r="K156">
            <v>1.5</v>
          </cell>
          <cell r="L156" t="str">
            <v/>
          </cell>
          <cell r="M156">
            <v>6.25</v>
          </cell>
        </row>
        <row r="157">
          <cell r="A157">
            <v>248</v>
          </cell>
          <cell r="B157" t="str">
            <v>Hats</v>
          </cell>
          <cell r="C157" t="str">
            <v>Ball cap</v>
          </cell>
          <cell r="D157" t="str">
            <v>Cotton</v>
          </cell>
          <cell r="E157" t="str">
            <v>Mens</v>
          </cell>
          <cell r="F157" t="str">
            <v>Mens</v>
          </cell>
          <cell r="G157" t="str">
            <v>Red</v>
          </cell>
          <cell r="H157" t="str">
            <v>Hats, Ball cap, Cotton, Mens, Mens, Red</v>
          </cell>
          <cell r="I157" t="str">
            <v xml:space="preserve"> </v>
          </cell>
          <cell r="J157">
            <v>2.5</v>
          </cell>
          <cell r="K157">
            <v>1.5</v>
          </cell>
          <cell r="L157" t="str">
            <v/>
          </cell>
          <cell r="M157">
            <v>6.25</v>
          </cell>
        </row>
        <row r="158">
          <cell r="A158">
            <v>249</v>
          </cell>
          <cell r="B158" t="str">
            <v>Hats</v>
          </cell>
          <cell r="C158" t="str">
            <v>Ball cap</v>
          </cell>
          <cell r="D158" t="str">
            <v>Cotton</v>
          </cell>
          <cell r="E158" t="str">
            <v>Womens</v>
          </cell>
          <cell r="F158" t="str">
            <v>Womens</v>
          </cell>
          <cell r="G158" t="str">
            <v>Blue</v>
          </cell>
          <cell r="H158" t="str">
            <v>Hats, Ball cap, Cotton, Womens, Womens, Blue</v>
          </cell>
          <cell r="I158" t="str">
            <v xml:space="preserve"> </v>
          </cell>
          <cell r="J158">
            <v>2.5</v>
          </cell>
          <cell r="K158">
            <v>1.5</v>
          </cell>
          <cell r="L158" t="str">
            <v/>
          </cell>
          <cell r="M158">
            <v>6.25</v>
          </cell>
        </row>
        <row r="159">
          <cell r="A159">
            <v>250</v>
          </cell>
          <cell r="B159" t="str">
            <v>Hats</v>
          </cell>
          <cell r="C159" t="str">
            <v>Ball cap</v>
          </cell>
          <cell r="D159" t="str">
            <v>Cotton</v>
          </cell>
          <cell r="E159" t="str">
            <v>Womens</v>
          </cell>
          <cell r="F159" t="str">
            <v>Womens</v>
          </cell>
          <cell r="G159" t="str">
            <v>Green</v>
          </cell>
          <cell r="H159" t="str">
            <v>Hats, Ball cap, Cotton, Womens, Womens, Green</v>
          </cell>
          <cell r="I159" t="str">
            <v xml:space="preserve"> </v>
          </cell>
          <cell r="J159">
            <v>2.5</v>
          </cell>
          <cell r="K159">
            <v>1.5</v>
          </cell>
          <cell r="L159" t="str">
            <v/>
          </cell>
          <cell r="M159">
            <v>6.25</v>
          </cell>
        </row>
        <row r="160">
          <cell r="A160">
            <v>251</v>
          </cell>
          <cell r="B160" t="str">
            <v>Hats</v>
          </cell>
          <cell r="C160" t="str">
            <v>Ball cap</v>
          </cell>
          <cell r="D160" t="str">
            <v>Cotton</v>
          </cell>
          <cell r="E160" t="str">
            <v>Womens</v>
          </cell>
          <cell r="F160" t="str">
            <v>Womens</v>
          </cell>
          <cell r="G160" t="str">
            <v>Red</v>
          </cell>
          <cell r="H160" t="str">
            <v>Hats, Ball cap, Cotton, Womens, Womens, Red</v>
          </cell>
          <cell r="I160" t="str">
            <v xml:space="preserve"> </v>
          </cell>
          <cell r="J160">
            <v>2.5</v>
          </cell>
          <cell r="K160">
            <v>1.5</v>
          </cell>
          <cell r="L160" t="str">
            <v/>
          </cell>
          <cell r="M160">
            <v>6.25</v>
          </cell>
        </row>
        <row r="161">
          <cell r="A161">
            <v>252</v>
          </cell>
          <cell r="B161" t="str">
            <v>Hats</v>
          </cell>
          <cell r="C161" t="str">
            <v>Ball cap</v>
          </cell>
          <cell r="D161" t="str">
            <v>Cotton</v>
          </cell>
          <cell r="E161" t="str">
            <v>Kids</v>
          </cell>
          <cell r="F161" t="str">
            <v>Kids</v>
          </cell>
          <cell r="G161" t="str">
            <v>Blue</v>
          </cell>
          <cell r="H161" t="str">
            <v>Hats, Ball cap, Cotton, Kids, Kids, Blue</v>
          </cell>
          <cell r="I161" t="str">
            <v xml:space="preserve"> </v>
          </cell>
          <cell r="J161">
            <v>2.5</v>
          </cell>
          <cell r="K161">
            <v>1.5</v>
          </cell>
          <cell r="L161" t="str">
            <v/>
          </cell>
          <cell r="M161">
            <v>6.25</v>
          </cell>
        </row>
        <row r="162">
          <cell r="A162">
            <v>253</v>
          </cell>
          <cell r="B162" t="str">
            <v>Hats</v>
          </cell>
          <cell r="C162" t="str">
            <v>Ball cap</v>
          </cell>
          <cell r="D162" t="str">
            <v>Cotton</v>
          </cell>
          <cell r="E162" t="str">
            <v>Kids</v>
          </cell>
          <cell r="F162" t="str">
            <v>Kids</v>
          </cell>
          <cell r="G162" t="str">
            <v>Green</v>
          </cell>
          <cell r="H162" t="str">
            <v>Hats, Ball cap, Cotton, Kids, Kids, Green</v>
          </cell>
          <cell r="I162" t="str">
            <v xml:space="preserve"> </v>
          </cell>
          <cell r="J162">
            <v>2.5</v>
          </cell>
          <cell r="K162">
            <v>1.5</v>
          </cell>
          <cell r="L162" t="str">
            <v/>
          </cell>
          <cell r="M162">
            <v>6.25</v>
          </cell>
        </row>
        <row r="163">
          <cell r="A163">
            <v>254</v>
          </cell>
          <cell r="B163" t="str">
            <v>Hats</v>
          </cell>
          <cell r="C163" t="str">
            <v>Ball cap</v>
          </cell>
          <cell r="D163" t="str">
            <v>Cotton</v>
          </cell>
          <cell r="E163" t="str">
            <v>Kids</v>
          </cell>
          <cell r="F163" t="str">
            <v>Kids</v>
          </cell>
          <cell r="G163" t="str">
            <v>Red</v>
          </cell>
          <cell r="H163" t="str">
            <v>Hats, Ball cap, Cotton, Kids, Kids, Red</v>
          </cell>
          <cell r="I163" t="str">
            <v xml:space="preserve"> </v>
          </cell>
          <cell r="J163">
            <v>2.5</v>
          </cell>
          <cell r="K163">
            <v>1.5</v>
          </cell>
          <cell r="L163" t="str">
            <v/>
          </cell>
          <cell r="M163">
            <v>6.25</v>
          </cell>
        </row>
      </sheetData>
      <sheetData sheetId="9"/>
      <sheetData sheetId="10"/>
      <sheetData sheetId="11"/>
      <sheetData sheetId="12">
        <row r="166">
          <cell r="B166">
            <v>1427</v>
          </cell>
        </row>
      </sheetData>
      <sheetData sheetId="13"/>
      <sheetData sheetId="14"/>
      <sheetData sheetId="15"/>
      <sheetData sheetId="16"/>
      <sheetData sheetId="17"/>
      <sheetData sheetId="18">
        <row r="164">
          <cell r="B164">
            <v>1256</v>
          </cell>
        </row>
      </sheetData>
      <sheetData sheetId="19">
        <row r="6">
          <cell r="A6" t="str">
            <v>Row Labels</v>
          </cell>
        </row>
      </sheetData>
      <sheetData sheetId="20">
        <row r="13">
          <cell r="K13" t="str">
            <v>Budget</v>
          </cell>
          <cell r="L13">
            <v>38000</v>
          </cell>
        </row>
        <row r="14">
          <cell r="K14" t="str">
            <v>Actual</v>
          </cell>
          <cell r="L14">
            <v>37682.375</v>
          </cell>
        </row>
        <row r="18">
          <cell r="K18" t="str">
            <v>Budget</v>
          </cell>
          <cell r="L18">
            <v>18000</v>
          </cell>
        </row>
        <row r="19">
          <cell r="K19" t="str">
            <v>Actual</v>
          </cell>
          <cell r="L19">
            <v>17406</v>
          </cell>
        </row>
        <row r="21">
          <cell r="K21" t="str">
            <v>Budget</v>
          </cell>
          <cell r="L21">
            <v>5000</v>
          </cell>
        </row>
        <row r="22">
          <cell r="K22" t="str">
            <v>Actual</v>
          </cell>
          <cell r="L22">
            <v>5130</v>
          </cell>
        </row>
        <row r="31">
          <cell r="K31" t="str">
            <v>Budget</v>
          </cell>
          <cell r="L31">
            <v>13450</v>
          </cell>
        </row>
        <row r="32">
          <cell r="K32" t="str">
            <v>Actual</v>
          </cell>
          <cell r="L32">
            <v>12776</v>
          </cell>
        </row>
        <row r="42">
          <cell r="K42" t="str">
            <v>Budget</v>
          </cell>
          <cell r="L42">
            <v>18440</v>
          </cell>
        </row>
        <row r="43">
          <cell r="K43" t="str">
            <v>Actual</v>
          </cell>
          <cell r="L43">
            <v>18390</v>
          </cell>
        </row>
        <row r="51">
          <cell r="K51" t="str">
            <v>Budget</v>
          </cell>
          <cell r="L51">
            <v>1944</v>
          </cell>
        </row>
        <row r="52">
          <cell r="K52" t="str">
            <v>Actual</v>
          </cell>
          <cell r="L52">
            <v>1944</v>
          </cell>
        </row>
      </sheetData>
      <sheetData sheetId="21"/>
      <sheetData sheetId="22"/>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C\.1%20--%20CAPABILITY%20EXAMPLES%20--%202023\Mackie's%20Example%202,%20Capability%20Example%20by%20Carlene%20Hatcher\Mackie's%20Example%202,%20Data%20File.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C\.1%20--%20CAPABILITY%20EXAMPLES%20--%202023\Mackie's%20Example%202,%20Capability%20Example%20by%20Carlene%20Hatcher\Mackie's%20Example%202,%20Data%20File.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ene Hatcher" refreshedDate="45032.679357407411" createdVersion="8" refreshedVersion="8" minRefreshableVersion="3" recordCount="383" xr:uid="{41660B43-5E51-45A9-B889-D79A90D074B6}">
  <cacheSource type="worksheet">
    <worksheetSource name="InvPurchTable" r:id="rId2"/>
  </cacheSource>
  <cacheFields count="7">
    <cacheField name="Purch Date" numFmtId="164">
      <sharedItems containsSemiMixedTypes="0" containsNonDate="0" containsDate="1" containsString="0" minDate="2021-01-01T00:00:00" maxDate="2021-03-13T00:00:00" count="5">
        <d v="2021-01-01T00:00:00"/>
        <d v="2021-01-03T00:00:00"/>
        <d v="2021-02-15T00:00:00"/>
        <d v="2021-03-05T00:00:00"/>
        <d v="2021-03-12T00:00:00"/>
      </sharedItems>
      <fieldGroup par="6" base="0">
        <rangePr groupBy="days" startDate="2021-01-01T00:00:00" endDate="2021-03-13T00:00:00"/>
        <groupItems count="368">
          <s v="&lt;1/1/2021"/>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3/13/2021"/>
        </groupItems>
      </fieldGroup>
    </cacheField>
    <cacheField name="UPC" numFmtId="0">
      <sharedItems containsSemiMixedTypes="0" containsString="0" containsNumber="1" containsInteger="1" minValue="100" maxValue="254" count="155">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sharedItems>
    </cacheField>
    <cacheField name="Full Descriptionl" numFmtId="0">
      <sharedItems/>
    </cacheField>
    <cacheField name="Qty" numFmtId="0">
      <sharedItems containsSemiMixedTypes="0" containsString="0" containsNumber="1" containsInteger="1" minValue="1" maxValue="11"/>
    </cacheField>
    <cacheField name="Unit Cost" numFmtId="40">
      <sharedItems containsSemiMixedTypes="0" containsString="0" containsNumber="1" minValue="2.5" maxValue="34"/>
    </cacheField>
    <cacheField name="PurchTotal" numFmtId="8">
      <sharedItems containsSemiMixedTypes="0" containsString="0" containsNumber="1" minValue="2.5" maxValue="265.5"/>
    </cacheField>
    <cacheField name="Months" numFmtId="0" databaseField="0">
      <fieldGroup base="0">
        <rangePr groupBy="months" startDate="2021-01-01T00:00:00" endDate="2021-03-13T00:00:00"/>
        <groupItems count="14">
          <s v="&lt;1/1/2021"/>
          <s v="Jan"/>
          <s v="Feb"/>
          <s v="Mar"/>
          <s v="Apr"/>
          <s v="May"/>
          <s v="Jun"/>
          <s v="Jul"/>
          <s v="Aug"/>
          <s v="Sep"/>
          <s v="Oct"/>
          <s v="Nov"/>
          <s v="Dec"/>
          <s v="&gt;3/13/2021"/>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ene Hatcher" refreshedDate="45029.63058715278" createdVersion="8" refreshedVersion="8" minRefreshableVersion="3" recordCount="228" xr:uid="{45705FB9-3748-42C4-8823-2F53D3EC6D10}">
  <cacheSource type="worksheet">
    <worksheetSource name="SalesTable1" r:id="rId2"/>
  </cacheSource>
  <cacheFields count="10">
    <cacheField name="UPC" numFmtId="0">
      <sharedItems containsSemiMixedTypes="0" containsString="0" containsNumber="1" containsInteger="1" minValue="100" maxValue="254"/>
    </cacheField>
    <cacheField name="Sale Date" numFmtId="164">
      <sharedItems containsSemiMixedTypes="0" containsNonDate="0" containsDate="1" containsString="0" minDate="2021-01-08T00:00:00" maxDate="2021-03-29T00:00:00" count="36">
        <d v="2021-01-08T00:00:00"/>
        <d v="2021-01-09T00:00:00"/>
        <d v="2021-01-10T00:00:00"/>
        <d v="2021-01-15T00:00:00"/>
        <d v="2021-01-16T00:00:00"/>
        <d v="2021-01-17T00:00:00"/>
        <d v="2021-01-22T00:00:00"/>
        <d v="2021-01-23T00:00:00"/>
        <d v="2021-01-24T00:00:00"/>
        <d v="2021-01-29T00:00:00"/>
        <d v="2021-01-30T00:00:00"/>
        <d v="2021-01-31T00:00:00"/>
        <d v="2021-02-05T00:00:00"/>
        <d v="2021-02-06T00:00:00"/>
        <d v="2021-02-07T00:00:00"/>
        <d v="2021-02-12T00:00:00"/>
        <d v="2021-02-13T00:00:00"/>
        <d v="2021-02-14T00:00:00"/>
        <d v="2021-02-19T00:00:00"/>
        <d v="2021-02-20T00:00:00"/>
        <d v="2021-02-21T00:00:00"/>
        <d v="2021-02-26T00:00:00"/>
        <d v="2021-02-27T00:00:00"/>
        <d v="2021-02-28T00:00:00"/>
        <d v="2021-03-05T00:00:00"/>
        <d v="2021-03-06T00:00:00"/>
        <d v="2021-03-07T00:00:00"/>
        <d v="2021-03-12T00:00:00"/>
        <d v="2021-03-13T00:00:00"/>
        <d v="2021-03-14T00:00:00"/>
        <d v="2021-03-19T00:00:00"/>
        <d v="2021-03-20T00:00:00"/>
        <d v="2021-03-21T00:00:00"/>
        <d v="2021-03-26T00:00:00"/>
        <d v="2021-03-27T00:00:00"/>
        <d v="2021-03-28T00:00:00"/>
      </sharedItems>
      <fieldGroup par="9" base="1">
        <rangePr groupBy="days" startDate="2021-01-08T00:00:00" endDate="2021-03-29T00:00:00"/>
        <groupItems count="368">
          <s v="&lt;1/8/2021"/>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3/29/2021"/>
        </groupItems>
      </fieldGroup>
    </cacheField>
    <cacheField name="Day of Week" numFmtId="165">
      <sharedItems containsSemiMixedTypes="0" containsNonDate="0" containsDate="1" containsString="0" minDate="2021-01-08T00:00:00" maxDate="2021-03-29T00:00:00" count="36">
        <d v="2021-01-08T00:00:00"/>
        <d v="2021-01-09T00:00:00"/>
        <d v="2021-01-10T00:00:00"/>
        <d v="2021-01-15T00:00:00"/>
        <d v="2021-01-16T00:00:00"/>
        <d v="2021-01-17T00:00:00"/>
        <d v="2021-01-22T00:00:00"/>
        <d v="2021-01-23T00:00:00"/>
        <d v="2021-01-24T00:00:00"/>
        <d v="2021-01-29T00:00:00"/>
        <d v="2021-01-30T00:00:00"/>
        <d v="2021-01-31T00:00:00"/>
        <d v="2021-02-05T00:00:00"/>
        <d v="2021-02-06T00:00:00"/>
        <d v="2021-02-07T00:00:00"/>
        <d v="2021-02-12T00:00:00"/>
        <d v="2021-02-13T00:00:00"/>
        <d v="2021-02-14T00:00:00"/>
        <d v="2021-02-19T00:00:00"/>
        <d v="2021-02-20T00:00:00"/>
        <d v="2021-02-21T00:00:00"/>
        <d v="2021-02-26T00:00:00"/>
        <d v="2021-02-27T00:00:00"/>
        <d v="2021-02-28T00:00:00"/>
        <d v="2021-03-05T00:00:00"/>
        <d v="2021-03-06T00:00:00"/>
        <d v="2021-03-07T00:00:00"/>
        <d v="2021-03-12T00:00:00"/>
        <d v="2021-03-13T00:00:00"/>
        <d v="2021-03-14T00:00:00"/>
        <d v="2021-03-19T00:00:00"/>
        <d v="2021-03-20T00:00:00"/>
        <d v="2021-03-21T00:00:00"/>
        <d v="2021-03-26T00:00:00"/>
        <d v="2021-03-27T00:00:00"/>
        <d v="2021-03-28T00:00:00"/>
      </sharedItems>
    </cacheField>
    <cacheField name="Full Description" numFmtId="0">
      <sharedItems/>
    </cacheField>
    <cacheField name="Qty" numFmtId="0">
      <sharedItems containsSemiMixedTypes="0" containsString="0" containsNumber="1" containsInteger="1" minValue="0" maxValue="16"/>
    </cacheField>
    <cacheField name="Retail Price" numFmtId="8">
      <sharedItems containsSemiMixedTypes="0" containsString="0" containsNumber="1" minValue="6.25" maxValue="85"/>
    </cacheField>
    <cacheField name="Curr Sale % Off" numFmtId="9">
      <sharedItems containsString="0" containsBlank="1" containsNumber="1" minValue="0.05" maxValue="0.5"/>
    </cacheField>
    <cacheField name="Sold Price" numFmtId="8">
      <sharedItems containsSemiMixedTypes="0" containsString="0" containsNumber="1" minValue="5.3125" maxValue="85"/>
    </cacheField>
    <cacheField name="Sale Total" numFmtId="8">
      <sharedItems containsSemiMixedTypes="0" containsString="0" containsNumber="1" minValue="0" maxValue="737.5"/>
    </cacheField>
    <cacheField name="Months" numFmtId="0" databaseField="0">
      <fieldGroup base="1">
        <rangePr groupBy="months" startDate="2021-01-08T00:00:00" endDate="2021-03-29T00:00:00"/>
        <groupItems count="14">
          <s v="&lt;1/8/2021"/>
          <s v="Jan"/>
          <s v="Feb"/>
          <s v="Mar"/>
          <s v="Apr"/>
          <s v="May"/>
          <s v="Jun"/>
          <s v="Jul"/>
          <s v="Aug"/>
          <s v="Sep"/>
          <s v="Oct"/>
          <s v="Nov"/>
          <s v="Dec"/>
          <s v="&gt;3/29/2021"/>
        </groupItems>
      </fieldGroup>
    </cacheField>
  </cacheFields>
  <extLst>
    <ext xmlns:x14="http://schemas.microsoft.com/office/spreadsheetml/2009/9/main" uri="{725AE2AE-9491-48be-B2B4-4EB974FC3084}">
      <x14:pivotCacheDefinition pivotCacheId="273200690"/>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ene Hatcher" refreshedDate="45055.87850324074" createdVersion="8" refreshedVersion="8" minRefreshableVersion="3" recordCount="155" xr:uid="{FB5EE7D7-D114-4750-B1A6-26542AC42547}">
  <cacheSource type="worksheet">
    <worksheetSource ref="A10:I165" sheet="Current Inventory (End of Q1)"/>
  </cacheSource>
  <cacheFields count="9">
    <cacheField name="UPC" numFmtId="0">
      <sharedItems containsSemiMixedTypes="0" containsString="0" containsNumber="1" containsInteger="1" minValue="100" maxValue="254" count="155">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sharedItems>
    </cacheField>
    <cacheField name="Category" numFmtId="0">
      <sharedItems count="4">
        <s v="Clothing"/>
        <s v="Footwear"/>
        <s v="Accessories"/>
        <s v="Hats"/>
      </sharedItems>
    </cacheField>
    <cacheField name="Item" numFmtId="0">
      <sharedItems count="10">
        <s v="Pant"/>
        <s v="Skirt"/>
        <s v="Skirt &amp; Top Set"/>
        <s v="Shoes"/>
        <s v="Tie Clip"/>
        <s v="Cuff Links"/>
        <s v="Hair Accessories"/>
        <s v="Jewelry"/>
        <s v="Sun hat"/>
        <s v="Ball cap"/>
      </sharedItems>
    </cacheField>
    <cacheField name="Style" numFmtId="0">
      <sharedItems containsMixedTypes="1" containsNumber="1" containsInteger="1" minValue="0" maxValue="0"/>
    </cacheField>
    <cacheField name="Group" numFmtId="0">
      <sharedItems count="6">
        <s v="Mens"/>
        <s v="Womens"/>
        <s v="Boys"/>
        <s v="Girls"/>
        <s v="Kids"/>
        <s v="Women" u="1"/>
      </sharedItems>
    </cacheField>
    <cacheField name="Size" numFmtId="0">
      <sharedItems/>
    </cacheField>
    <cacheField name="Color" numFmtId="0">
      <sharedItems/>
    </cacheField>
    <cacheField name="Physical Count        End of Q1" numFmtId="0">
      <sharedItems containsSemiMixedTypes="0" containsString="0" containsNumber="1" containsInteger="1" minValue="0" maxValue="12"/>
    </cacheField>
    <cacheField name="FullDescUPC" numFmtId="0">
      <sharedItems count="163">
        <s v="100 Clothing, Pant, Dress, Mens, S, Black"/>
        <s v="101 Clothing, Pant, Dress, Mens, S, Brown"/>
        <s v="102 Clothing, Pant, Dress, Mens, S, Tan"/>
        <s v="103 Clothing, Pant, Dress, Mens, M, Black"/>
        <s v="104 Clothing, Pant, Dress, Mens, M, Brown"/>
        <s v="105 Clothing, Pant, Dress, Mens, M, Tan"/>
        <s v="106 Clothing, Pant, Dress, Mens, L, Black"/>
        <s v="107 Clothing, Pant, Dress, Mens, L, Brown"/>
        <s v="108 Clothing, Pant, Dress, Mens, L, Tan"/>
        <s v="109 Clothing, Pant, Dress, Womens, S, Black"/>
        <s v="110 Clothing, Pant, Dress, Womens, S, Brown"/>
        <s v="111 Clothing, Pant, Dress, Womens, S, Tan"/>
        <s v="112 Clothing, Pant, Dress, Womens, M, Black"/>
        <s v="113 Clothing, Pant, Dress, Womens, M, Brown"/>
        <s v="114 Clothing, Pant, Dress, Womens, M, Tan"/>
        <s v="115 Clothing, Pant, Dress, Womens, L, Black"/>
        <s v="116 Clothing, Pant, Dress, Womens, L, Brown"/>
        <s v="117 Clothing, Pant, Dress, Womens, L, Tan"/>
        <s v="118 Clothing, Pant, Dress, Boys, S, Black"/>
        <s v="119 Clothing, Pant, Dress, Boys, S, Brown"/>
        <s v="120 Clothing, Pant, Dress, Boys, S, Tan"/>
        <s v="121 Clothing, Pant, Dress, Boys, M, Black"/>
        <s v="122 Clothing, Pant, Dress, Boys, M, Brown"/>
        <s v="123 Clothing, Pant, Dress, Boys, M, Tan"/>
        <s v="124 Clothing, Pant, Dress, Boys, L, Black"/>
        <s v="125 Clothing, Pant, Dress, Boys, L, Brown"/>
        <s v="126 Clothing, Pant, Dress, Boys, L, Tan"/>
        <s v="127 Clothing, Pant, Dress, Girls, S, Black"/>
        <s v="128 Clothing, Pant, Dress, Girls, S, Brown"/>
        <s v="129 Clothing, Pant, Dress, Girls, S, Tan"/>
        <s v="130 Clothing, Pant, Dress, Girls, M, Black"/>
        <s v="131 Clothing, Pant, Dress, Girls, M, Brown"/>
        <s v="132 Clothing, Pant, Dress, Girls, M, Tan"/>
        <s v="133 Clothing, Pant, Dress, Girls, L, Black"/>
        <s v="134 Clothing, Pant, Dress, Girls, L, Brown"/>
        <s v="135 Clothing, Pant, Dress, Girls, L, Tan"/>
        <s v="136 Clothing, Pant, Casual, Mens, S, Green"/>
        <s v="137 Clothing, Pant, Casual, Mens, S, Blue"/>
        <s v="138 Clothing, Pant, Casual, Mens, S, White"/>
        <s v="139 Clothing, Pant, Casual, Mens, M, Green"/>
        <s v="140 Clothing, Pant, Casual, Mens, M, Blue"/>
        <s v="141 Clothing, Pant, Casual, Mens, M, White"/>
        <s v="142 Clothing, Pant, Casual, Mens, L, Green"/>
        <s v="143 Clothing, Pant, Casual, Mens, L, Blue"/>
        <s v="144 Clothing, Pant, Casual, Mens, L, White"/>
        <s v="145 Clothing, Pant, Casual, Womens, S, Green"/>
        <s v="146 Clothing, Pant, Casual, Womens, S, Blue"/>
        <s v="147 Clothing, Pant, Casual, Womens, S, White"/>
        <s v="148 Clothing, Pant, Casual, Womens, M, Green"/>
        <s v="149 Clothing, Pant, Casual, Womens, M, Blue"/>
        <s v="150 Clothing, Pant, Casual, Womens, M, White"/>
        <s v="151 Clothing, Pant, Casual, Womens, L, Green"/>
        <s v="152 Clothing, Pant, Casual, Womens, L, Blue"/>
        <s v="153 Clothing, Pant, Casual, Womens, L, White"/>
        <s v="154 Clothing, Pant, Casual, Boys, S, Green"/>
        <s v="155 Clothing, Pant, Casual, Boys, S, Blue"/>
        <s v="156 Clothing, Pant, Casual, Boys, S, White"/>
        <s v="157 Clothing, Pant, Casual, Boys, M, Green"/>
        <s v="158 Clothing, Pant, Casual, Boys, M, Blue"/>
        <s v="159 Clothing, Pant, Casual, Boys, M, White"/>
        <s v="160 Clothing, Pant, Casual, Boys, L, Green"/>
        <s v="161 Clothing, Pant, Casual, Boys, L, Blue"/>
        <s v="162 Clothing, Pant, Casual, Boys, L, White"/>
        <s v="163 Clothing, Pant, Casual, Girls, S, Green"/>
        <s v="164 Clothing, Pant, Casual, Girls, S, Blue"/>
        <s v="165 Clothing, Pant, Casual, Girls, S, White"/>
        <s v="166 Clothing, Pant, Casual, Girls, M, Green"/>
        <s v="167 Clothing, Pant, Casual, Girls, M, Blue"/>
        <s v="168 Clothing, Pant, Casual, Girls, M, White"/>
        <s v="169 Clothing, Pant, Casual, Girls, L, Green"/>
        <s v="170 Clothing, Pant, Casual, Girls, L, Blue"/>
        <s v="171 Clothing, Pant, Casual, Girls, L, White"/>
        <s v="172 Clothing, Skirt, Flare, Womens, S, Blue"/>
        <s v="173 Clothing, Skirt, Flare, Womens, S, Yellow"/>
        <s v="174 Clothing, Skirt, Flare, Womens, S, Pink"/>
        <s v="175 Clothing, Skirt, Flare, Womens, M, Blue"/>
        <s v="176 Clothing, Skirt, Flare, Womens, M, Yellow"/>
        <s v="177 Clothing, Skirt, Flare, Womens, M, Pink"/>
        <s v="178 Clothing, Skirt, Flare, Womens, L, Blue"/>
        <s v="179 Clothing, Skirt, Flare, Womens, L, Yellow"/>
        <s v="180 Clothing, Skirt, Flare, Womens, L, Pink"/>
        <s v="181 Clothing, Skirt &amp; Top Set, Playtime, Girls, S, Flowered"/>
        <s v="182 Clothing, Skirt &amp; Top Set, Playtime, Girls, S, Butterflies"/>
        <s v="183 Clothing, Skirt &amp; Top Set, Playtime, Girls, S, Animals"/>
        <s v="184 Clothing, Skirt &amp; Top Set, Playtime, Girls, M, Flowered"/>
        <s v="185 Clothing, Skirt &amp; Top Set, Playtime, Girls, M, Butterflies"/>
        <s v="186 Clothing, Skirt &amp; Top Set, Playtime, Girls, M, Animals"/>
        <s v="187 Clothing, Skirt &amp; Top Set, Playtime, Girls, L, Flowered"/>
        <s v="188 Clothing, Skirt &amp; Top Set, Playtime, Girls, L, Butterflies"/>
        <s v="189 Clothing, Skirt &amp; Top Set, Playtime, Girls, L, Animals"/>
        <s v="190 Footwear, Shoes, SlipOns, Mens, S, Black"/>
        <s v="191 Footwear, Shoes, SlipOns, Mens, S, Red"/>
        <s v="192 Footwear, Shoes, SlipOns, Mens, S, White"/>
        <s v="193 Footwear, Shoes, SlipOns, Mens, M, Black"/>
        <s v="194 Footwear, Shoes, SlipOns, Mens, M, Red"/>
        <s v="195 Footwear, Shoes, SlipOns, Mens, M, White"/>
        <s v="196 Footwear, Shoes, SlipOns, Mens, L, Black"/>
        <s v="197 Footwear, Shoes, SlipOns, Mens, L, Red"/>
        <s v="198 Footwear, Shoes, SlipOns, Mens, L, White"/>
        <s v="199 Footwear, Shoes, SlipOns, Womens, S, Black"/>
        <s v="200 Footwear, Shoes, SlipOns, Womens, S, Red"/>
        <s v="201 Footwear, Shoes, SlipOns, Womens, S, White"/>
        <s v="202 Footwear, Shoes, SlipOns, Womens, M, Black"/>
        <s v="203 Footwear, Shoes, SlipOns, Womens, M, Red"/>
        <s v="204 Footwear, Shoes, SlipOns, Womens, M, White"/>
        <s v="205 Footwear, Shoes, SlipOns, Womens, L, Black"/>
        <s v="206 Footwear, Shoes, SlipOns, Womens, L, Red"/>
        <s v="207 Footwear, Shoes, SlipOns, Womens, L, White"/>
        <s v="208 Footwear, Shoes, SlipOns, Boys, S, Black"/>
        <s v="209 Footwear, Shoes, SlipOns, Boys, S, Red"/>
        <s v="210 Footwear, Shoes, SlipOns, Boys, S, White"/>
        <s v="211 Footwear, Shoes, SlipOns, Boys, M, Black"/>
        <s v="212 Footwear, Shoes, SlipOns, Boys, M, Red"/>
        <s v="213 Footwear, Shoes, SlipOns, Boys, M, White"/>
        <s v="214 Footwear, Shoes, SlipOns, Boys, L, Black"/>
        <s v="215 Footwear, Shoes, SlipOns, Boys, L, Red"/>
        <s v="216 Footwear, Shoes, SlipOns, Boys, L, White"/>
        <s v="217 Footwear, Shoes, SlipOns, Girls, S, Black"/>
        <s v="218 Footwear, Shoes, SlipOns, Girls, S, Red"/>
        <s v="219 Footwear, Shoes, SlipOns, Girls, S, White"/>
        <s v="220 Footwear, Shoes, SlipOns, Girls, M, Black"/>
        <s v="221 Footwear, Shoes, SlipOns, Girls, M, Red"/>
        <s v="222 Footwear, Shoes, SlipOns, Girls, M, White"/>
        <s v="223 Footwear, Shoes, SlipOns, Girls, L, Black"/>
        <s v="224 Footwear, Shoes, SlipOns, Girls, L, Red"/>
        <s v="225 Footwear, Shoes, SlipOns, Girls, L, White"/>
        <s v="226 Accessories, Tie Clip, 0, Mens, One Size, Gold"/>
        <s v="227 Accessories, Tie Clip, 0, Mens, One Size, Silver"/>
        <s v="228 Accessories, Cuff Links, 0, Mens, One Size, Gold"/>
        <s v="229 Accessories, Cuff Links, 0, Mens, One Size, Silver"/>
        <s v="230 Accessories, Hair Accessories, Ponytail Ties, Womens, Womens, Assorted Set"/>
        <s v="231 Accessories, Hair Accessories, Headbands, Womens, Womens, Assorted Set"/>
        <s v="232 Accessories, Hair Accessories, Ponytail Ties, Girls, Girls, Assorted Set"/>
        <s v="233 Accessories, Hair Accessories, Headbands, Girls, Girls, Assorted Set"/>
        <s v="234 Accessories, Jewelry, Necklace, Womens, 18&quot;, Gold"/>
        <s v="235 Accessories, Jewelry, Necklace, Womens, 18&quot;, Silver"/>
        <s v="236 Accessories, Jewelry, Necklace, Girls, 10&quot;, Gold"/>
        <s v="237 Accessories, Jewelry, Necklace, Girls, 10&quot;, Silver"/>
        <s v="238 Accessories, Jewelry, Bracelet, Womens, 8&quot;, Gold"/>
        <s v="239 Accessories, Jewelry, Bracelet, Womens, 8&quot;, Silver"/>
        <s v="240 Accessories, Jewelry, Bracelet, Girls, 5&quot;, Gold"/>
        <s v="241 Accessories, Jewelry, Bracelet, Girls, 5&quot;, Silver"/>
        <s v="242 Hats, Sun hat, Eyelet, Womens, Womens, White"/>
        <s v="243 Hats, Sun hat, Eyelet, Womens, Womens, Blue"/>
        <s v="244 Hats, Sun hat, Eyelet, Girls, Girls, White"/>
        <s v="245 Hats, Sun hat, Eyelet, Girls, Girls, Blue"/>
        <s v="246 Hats, Ball cap, Cotton, Mens, Mens, Blue"/>
        <s v="247 Hats, Ball cap, Cotton, Mens, Mens, Green"/>
        <s v="248 Hats, Ball cap, Cotton, Mens, Mens, Red"/>
        <s v="249 Hats, Ball cap, Cotton, Womens, Womens, Blue"/>
        <s v="250 Hats, Ball cap, Cotton, Womens, Womens, Green"/>
        <s v="251 Hats, Ball cap, Cotton, Womens, Womens, Red"/>
        <s v="252 Hats, Ball cap, Cotton, Kids, Kids, Blue"/>
        <s v="253 Hats, Ball cap, Cotton, Kids, Kids, Green"/>
        <s v="254 Hats, Ball cap, Cotton, Kids, Kids, Red"/>
        <s v="235 Accessories, Jewelry, Necklace, Women, 18&quot;, Silver" u="1"/>
        <s v="230 Accessories, Hair Accessories, Ponytail Ties, Women, Women, Assorted Set" u="1"/>
        <s v="231 Accessories, Hair Accessories, Headbands, Women, Women, Assorted Set" u="1"/>
        <s v="243 Hats, Sun hat, Eyelet, Women, Women, Blue" u="1"/>
        <s v="239 Accessories, Jewelry, Bracelet, Women, 8&quot;, Silver" u="1"/>
        <s v="238 Accessories, Jewelry, Bracelet, Women, 8&quot;, Gold" u="1"/>
        <s v="242 Hats, Sun hat, Eyelet, Women, Women, White" u="1"/>
        <s v="234 Accessories, Jewelry, Necklace, Women, 18&quot;, Gold" u="1"/>
      </sharedItems>
    </cacheField>
  </cacheFields>
  <extLst>
    <ext xmlns:x14="http://schemas.microsoft.com/office/spreadsheetml/2009/9/main" uri="{725AE2AE-9491-48be-B2B4-4EB974FC3084}">
      <x14:pivotCacheDefinition pivotCacheId="203584504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3">
  <r>
    <x v="0"/>
    <x v="0"/>
    <s v="Clothing, Pant, Dress, Mens, S, Black"/>
    <n v="3"/>
    <n v="10"/>
    <n v="30"/>
  </r>
  <r>
    <x v="0"/>
    <x v="1"/>
    <s v="Clothing, Pant, Dress, Mens, S, Brown"/>
    <n v="4"/>
    <n v="10"/>
    <n v="40"/>
  </r>
  <r>
    <x v="0"/>
    <x v="2"/>
    <s v="Clothing, Pant, Dress, Mens, S, Tan"/>
    <n v="3"/>
    <n v="10"/>
    <n v="30"/>
  </r>
  <r>
    <x v="0"/>
    <x v="3"/>
    <s v="Clothing, Pant, Dress, Mens, M, Black"/>
    <n v="7"/>
    <n v="13"/>
    <n v="91"/>
  </r>
  <r>
    <x v="0"/>
    <x v="4"/>
    <s v="Clothing, Pant, Dress, Mens, M, Brown"/>
    <n v="6"/>
    <n v="13"/>
    <n v="78"/>
  </r>
  <r>
    <x v="0"/>
    <x v="5"/>
    <s v="Clothing, Pant, Dress, Mens, M, Tan"/>
    <n v="3"/>
    <n v="13"/>
    <n v="39"/>
  </r>
  <r>
    <x v="0"/>
    <x v="6"/>
    <s v="Clothing, Pant, Dress, Mens, L, Black"/>
    <n v="5"/>
    <n v="16"/>
    <n v="80"/>
  </r>
  <r>
    <x v="0"/>
    <x v="7"/>
    <s v="Clothing, Pant, Dress, Mens, L, Brown"/>
    <n v="4"/>
    <n v="16"/>
    <n v="64"/>
  </r>
  <r>
    <x v="0"/>
    <x v="8"/>
    <s v="Clothing, Pant, Dress, Mens, L, Tan"/>
    <n v="4"/>
    <n v="16"/>
    <n v="64"/>
  </r>
  <r>
    <x v="0"/>
    <x v="9"/>
    <s v="Clothing, Pant, Dress, Womens, S, Black"/>
    <n v="3"/>
    <n v="10"/>
    <n v="30"/>
  </r>
  <r>
    <x v="0"/>
    <x v="10"/>
    <s v="Clothing, Pant, Dress, Womens, S, Brown"/>
    <n v="5"/>
    <n v="10"/>
    <n v="50"/>
  </r>
  <r>
    <x v="0"/>
    <x v="11"/>
    <s v="Clothing, Pant, Dress, Womens, S, Tan"/>
    <n v="5"/>
    <n v="10"/>
    <n v="50"/>
  </r>
  <r>
    <x v="0"/>
    <x v="12"/>
    <s v="Clothing, Pant, Dress, Womens, M, Black"/>
    <n v="4"/>
    <n v="13"/>
    <n v="52"/>
  </r>
  <r>
    <x v="0"/>
    <x v="13"/>
    <s v="Clothing, Pant, Dress, Womens, M, Brown"/>
    <n v="4"/>
    <n v="13"/>
    <n v="52"/>
  </r>
  <r>
    <x v="0"/>
    <x v="14"/>
    <s v="Clothing, Pant, Dress, Womens, M, Tan"/>
    <n v="5"/>
    <n v="13"/>
    <n v="65"/>
  </r>
  <r>
    <x v="0"/>
    <x v="15"/>
    <s v="Clothing, Pant, Dress, Womens, L, Black"/>
    <n v="6"/>
    <n v="16"/>
    <n v="96"/>
  </r>
  <r>
    <x v="0"/>
    <x v="16"/>
    <s v="Clothing, Pant, Dress, Womens, L, Brown"/>
    <n v="4"/>
    <n v="16"/>
    <n v="64"/>
  </r>
  <r>
    <x v="0"/>
    <x v="17"/>
    <s v="Clothing, Pant, Dress, Womens, L, Tan"/>
    <n v="3"/>
    <n v="16"/>
    <n v="48"/>
  </r>
  <r>
    <x v="0"/>
    <x v="18"/>
    <s v="Clothing, Pant, Dress, Boys, S, Black"/>
    <n v="3"/>
    <n v="7"/>
    <n v="21"/>
  </r>
  <r>
    <x v="0"/>
    <x v="19"/>
    <s v="Clothing, Pant, Dress, Boys, S, Brown"/>
    <n v="4"/>
    <n v="7"/>
    <n v="28"/>
  </r>
  <r>
    <x v="0"/>
    <x v="20"/>
    <s v="Clothing, Pant, Dress, Boys, S, Tan"/>
    <n v="3"/>
    <n v="7"/>
    <n v="21"/>
  </r>
  <r>
    <x v="0"/>
    <x v="21"/>
    <s v="Clothing, Pant, Dress, Boys, M, Black"/>
    <n v="6"/>
    <n v="8.5"/>
    <n v="51"/>
  </r>
  <r>
    <x v="0"/>
    <x v="22"/>
    <s v="Clothing, Pant, Dress, Boys, M, Brown"/>
    <n v="4"/>
    <n v="8.5"/>
    <n v="34"/>
  </r>
  <r>
    <x v="0"/>
    <x v="23"/>
    <s v="Clothing, Pant, Dress, Boys, M, Tan"/>
    <n v="4"/>
    <n v="8.5"/>
    <n v="34"/>
  </r>
  <r>
    <x v="0"/>
    <x v="24"/>
    <s v="Clothing, Pant, Dress, Boys, L, Black"/>
    <n v="4"/>
    <n v="10"/>
    <n v="40"/>
  </r>
  <r>
    <x v="0"/>
    <x v="25"/>
    <s v="Clothing, Pant, Dress, Boys, L, Brown"/>
    <n v="3"/>
    <n v="10"/>
    <n v="30"/>
  </r>
  <r>
    <x v="0"/>
    <x v="26"/>
    <s v="Clothing, Pant, Dress, Boys, L, Tan"/>
    <n v="5"/>
    <n v="10"/>
    <n v="50"/>
  </r>
  <r>
    <x v="0"/>
    <x v="27"/>
    <s v="Clothing, Pant, Dress, Girls, S, Black"/>
    <n v="3"/>
    <n v="7"/>
    <n v="21"/>
  </r>
  <r>
    <x v="0"/>
    <x v="28"/>
    <s v="Clothing, Pant, Dress, Girls, S, Brown"/>
    <n v="3"/>
    <n v="7"/>
    <n v="21"/>
  </r>
  <r>
    <x v="0"/>
    <x v="29"/>
    <s v="Clothing, Pant, Dress, Girls, S, Tan"/>
    <n v="4"/>
    <n v="7"/>
    <n v="28"/>
  </r>
  <r>
    <x v="0"/>
    <x v="30"/>
    <s v="Clothing, Pant, Dress, Girls, M, Black"/>
    <n v="3"/>
    <n v="8.5"/>
    <n v="25.5"/>
  </r>
  <r>
    <x v="0"/>
    <x v="31"/>
    <s v="Clothing, Pant, Dress, Girls, M, Brown"/>
    <n v="4"/>
    <n v="8.5"/>
    <n v="34"/>
  </r>
  <r>
    <x v="0"/>
    <x v="32"/>
    <s v="Clothing, Pant, Dress, Girls, M, Tan"/>
    <n v="5"/>
    <n v="8.5"/>
    <n v="42.5"/>
  </r>
  <r>
    <x v="0"/>
    <x v="33"/>
    <s v="Clothing, Pant, Dress, Girls, L, Black"/>
    <n v="3"/>
    <n v="10"/>
    <n v="30"/>
  </r>
  <r>
    <x v="0"/>
    <x v="34"/>
    <s v="Clothing, Pant, Dress, Girls, L, Brown"/>
    <n v="5"/>
    <n v="10"/>
    <n v="50"/>
  </r>
  <r>
    <x v="0"/>
    <x v="35"/>
    <s v="Clothing, Pant, Dress, Girls, L, Tan"/>
    <n v="4"/>
    <n v="10"/>
    <n v="40"/>
  </r>
  <r>
    <x v="0"/>
    <x v="36"/>
    <s v="Clothing, Pant, Casual, Mens, S, Green"/>
    <n v="4"/>
    <n v="17.5"/>
    <n v="70"/>
  </r>
  <r>
    <x v="0"/>
    <x v="37"/>
    <s v="Clothing, Pant, Casual, Mens, S, Blue"/>
    <n v="4"/>
    <n v="17.5"/>
    <n v="70"/>
  </r>
  <r>
    <x v="0"/>
    <x v="38"/>
    <s v="Clothing, Pant, Casual, Mens, S, White"/>
    <n v="4"/>
    <n v="17.5"/>
    <n v="70"/>
  </r>
  <r>
    <x v="0"/>
    <x v="39"/>
    <s v="Clothing, Pant, Casual, Mens, M, Green"/>
    <n v="6"/>
    <n v="22"/>
    <n v="132"/>
  </r>
  <r>
    <x v="0"/>
    <x v="40"/>
    <s v="Clothing, Pant, Casual, Mens, M, Blue"/>
    <n v="5"/>
    <n v="22"/>
    <n v="110"/>
  </r>
  <r>
    <x v="0"/>
    <x v="41"/>
    <s v="Clothing, Pant, Casual, Mens, M, White"/>
    <n v="4"/>
    <n v="22"/>
    <n v="88"/>
  </r>
  <r>
    <x v="0"/>
    <x v="42"/>
    <s v="Clothing, Pant, Casual, Mens, L, Green"/>
    <n v="4"/>
    <n v="28"/>
    <n v="112"/>
  </r>
  <r>
    <x v="0"/>
    <x v="43"/>
    <s v="Clothing, Pant, Casual, Mens, L, Blue"/>
    <n v="4"/>
    <n v="28"/>
    <n v="112"/>
  </r>
  <r>
    <x v="0"/>
    <x v="44"/>
    <s v="Clothing, Pant, Casual, Mens, L, White"/>
    <n v="4"/>
    <n v="28"/>
    <n v="112"/>
  </r>
  <r>
    <x v="0"/>
    <x v="45"/>
    <s v="Clothing, Pant, Casual, Womens, S, Green"/>
    <n v="3"/>
    <n v="17.5"/>
    <n v="52.5"/>
  </r>
  <r>
    <x v="0"/>
    <x v="46"/>
    <s v="Clothing, Pant, Casual, Womens, S, Blue"/>
    <n v="4"/>
    <n v="17.5"/>
    <n v="70"/>
  </r>
  <r>
    <x v="0"/>
    <x v="47"/>
    <s v="Clothing, Pant, Casual, Womens, S, White"/>
    <n v="3"/>
    <n v="17.5"/>
    <n v="52.5"/>
  </r>
  <r>
    <x v="0"/>
    <x v="48"/>
    <s v="Clothing, Pant, Casual, Womens, M, Green"/>
    <n v="2"/>
    <n v="22"/>
    <n v="44"/>
  </r>
  <r>
    <x v="0"/>
    <x v="49"/>
    <s v="Clothing, Pant, Casual, Womens, M, Blue"/>
    <n v="3"/>
    <n v="22"/>
    <n v="66"/>
  </r>
  <r>
    <x v="0"/>
    <x v="50"/>
    <s v="Clothing, Pant, Casual, Womens, M, White"/>
    <n v="3"/>
    <n v="22"/>
    <n v="66"/>
  </r>
  <r>
    <x v="0"/>
    <x v="51"/>
    <s v="Clothing, Pant, Casual, Womens, L, Green"/>
    <n v="4"/>
    <n v="28"/>
    <n v="112"/>
  </r>
  <r>
    <x v="0"/>
    <x v="52"/>
    <s v="Clothing, Pant, Casual, Womens, L, Blue"/>
    <n v="3"/>
    <n v="28"/>
    <n v="84"/>
  </r>
  <r>
    <x v="0"/>
    <x v="53"/>
    <s v="Clothing, Pant, Casual, Womens, L, White"/>
    <n v="4"/>
    <n v="28"/>
    <n v="112"/>
  </r>
  <r>
    <x v="0"/>
    <x v="54"/>
    <s v="Clothing, Pant, Casual, Boys, S, Green"/>
    <n v="5"/>
    <n v="10"/>
    <n v="50"/>
  </r>
  <r>
    <x v="0"/>
    <x v="55"/>
    <s v="Clothing, Pant, Casual, Boys, S, Blue"/>
    <n v="5"/>
    <n v="10"/>
    <n v="50"/>
  </r>
  <r>
    <x v="0"/>
    <x v="56"/>
    <s v="Clothing, Pant, Casual, Boys, S, White"/>
    <n v="3"/>
    <n v="10"/>
    <n v="30"/>
  </r>
  <r>
    <x v="0"/>
    <x v="57"/>
    <s v="Clothing, Pant, Casual, Boys, M, Green"/>
    <n v="4"/>
    <n v="14.5"/>
    <n v="58"/>
  </r>
  <r>
    <x v="0"/>
    <x v="58"/>
    <s v="Clothing, Pant, Casual, Boys, M, Blue"/>
    <n v="3"/>
    <n v="14.5"/>
    <n v="43.5"/>
  </r>
  <r>
    <x v="0"/>
    <x v="59"/>
    <s v="Clothing, Pant, Casual, Boys, M, White"/>
    <n v="3"/>
    <n v="14.5"/>
    <n v="43.5"/>
  </r>
  <r>
    <x v="0"/>
    <x v="60"/>
    <s v="Clothing, Pant, Casual, Boys, L, Green"/>
    <n v="3"/>
    <n v="19"/>
    <n v="57"/>
  </r>
  <r>
    <x v="0"/>
    <x v="61"/>
    <s v="Clothing, Pant, Casual, Boys, L, Blue"/>
    <n v="3"/>
    <n v="19"/>
    <n v="57"/>
  </r>
  <r>
    <x v="0"/>
    <x v="62"/>
    <s v="Clothing, Pant, Casual, Boys, L, White"/>
    <n v="3"/>
    <n v="19"/>
    <n v="57"/>
  </r>
  <r>
    <x v="0"/>
    <x v="63"/>
    <s v="Clothing, Pant, Casual, Girls, S, Green"/>
    <n v="4"/>
    <n v="10"/>
    <n v="40"/>
  </r>
  <r>
    <x v="0"/>
    <x v="64"/>
    <s v="Clothing, Pant, Casual, Girls, S, Blue"/>
    <n v="4"/>
    <n v="10"/>
    <n v="40"/>
  </r>
  <r>
    <x v="0"/>
    <x v="65"/>
    <s v="Clothing, Pant, Casual, Girls, S, White"/>
    <n v="4"/>
    <n v="10"/>
    <n v="40"/>
  </r>
  <r>
    <x v="0"/>
    <x v="66"/>
    <s v="Clothing, Pant, Casual, Girls, M, Green"/>
    <n v="4"/>
    <n v="14.5"/>
    <n v="58"/>
  </r>
  <r>
    <x v="0"/>
    <x v="67"/>
    <s v="Clothing, Pant, Casual, Girls, M, Blue"/>
    <n v="5"/>
    <n v="14.5"/>
    <n v="72.5"/>
  </r>
  <r>
    <x v="0"/>
    <x v="68"/>
    <s v="Clothing, Pant, Casual, Girls, M, White"/>
    <n v="2"/>
    <n v="14.5"/>
    <n v="29"/>
  </r>
  <r>
    <x v="0"/>
    <x v="69"/>
    <s v="Clothing, Pant, Casual, Girls, L, Green"/>
    <n v="5"/>
    <n v="19"/>
    <n v="95"/>
  </r>
  <r>
    <x v="0"/>
    <x v="70"/>
    <s v="Clothing, Pant, Casual, Girls, L, Blue"/>
    <n v="4"/>
    <n v="19"/>
    <n v="76"/>
  </r>
  <r>
    <x v="0"/>
    <x v="71"/>
    <s v="Clothing, Pant, Casual, Girls, L, White"/>
    <n v="3"/>
    <n v="19"/>
    <n v="57"/>
  </r>
  <r>
    <x v="0"/>
    <x v="72"/>
    <s v="Clothing, Skirt, Flare, Womens, S, Blue"/>
    <n v="4"/>
    <n v="25"/>
    <n v="100"/>
  </r>
  <r>
    <x v="0"/>
    <x v="73"/>
    <s v="Clothing, Skirt, Flare, Womens, S, Yellow"/>
    <n v="4"/>
    <n v="25"/>
    <n v="100"/>
  </r>
  <r>
    <x v="0"/>
    <x v="74"/>
    <s v="Clothing, Skirt, Flare, Womens, S, Pink"/>
    <n v="4"/>
    <n v="25"/>
    <n v="100"/>
  </r>
  <r>
    <x v="0"/>
    <x v="75"/>
    <s v="Clothing, Skirt, Flare, Womens, M, Blue"/>
    <n v="6"/>
    <n v="29.5"/>
    <n v="177"/>
  </r>
  <r>
    <x v="0"/>
    <x v="76"/>
    <s v="Clothing, Skirt, Flare, Womens, M, Yellow"/>
    <n v="3"/>
    <n v="29.5"/>
    <n v="88.5"/>
  </r>
  <r>
    <x v="0"/>
    <x v="77"/>
    <s v="Clothing, Skirt, Flare, Womens, M, Pink"/>
    <n v="6"/>
    <n v="29.5"/>
    <n v="177"/>
  </r>
  <r>
    <x v="0"/>
    <x v="78"/>
    <s v="Clothing, Skirt, Flare, Womens, L, Blue"/>
    <n v="4"/>
    <n v="34"/>
    <n v="136"/>
  </r>
  <r>
    <x v="0"/>
    <x v="79"/>
    <s v="Clothing, Skirt, Flare, Womens, L, Yellow"/>
    <n v="4"/>
    <n v="34"/>
    <n v="136"/>
  </r>
  <r>
    <x v="0"/>
    <x v="80"/>
    <s v="Clothing, Skirt, Flare, Womens, L, Pink"/>
    <n v="3"/>
    <n v="34"/>
    <n v="102"/>
  </r>
  <r>
    <x v="0"/>
    <x v="81"/>
    <s v="Clothing, Skirt &amp; Top Set, Playtime, Girls, S, Flowered"/>
    <n v="4"/>
    <n v="10"/>
    <n v="40"/>
  </r>
  <r>
    <x v="0"/>
    <x v="82"/>
    <s v="Clothing, Skirt &amp; Top Set, Playtime, Girls, S, Butterflies"/>
    <n v="5"/>
    <n v="10"/>
    <n v="50"/>
  </r>
  <r>
    <x v="0"/>
    <x v="83"/>
    <s v="Clothing, Skirt &amp; Top Set, Playtime, Girls, S, Animals"/>
    <n v="6"/>
    <n v="10"/>
    <n v="60"/>
  </r>
  <r>
    <x v="0"/>
    <x v="84"/>
    <s v="Clothing, Skirt &amp; Top Set, Playtime, Girls, M, Flowered"/>
    <n v="4"/>
    <n v="11.5"/>
    <n v="46"/>
  </r>
  <r>
    <x v="0"/>
    <x v="85"/>
    <s v="Clothing, Skirt &amp; Top Set, Playtime, Girls, M, Butterflies"/>
    <n v="6"/>
    <n v="11.5"/>
    <n v="69"/>
  </r>
  <r>
    <x v="0"/>
    <x v="86"/>
    <s v="Clothing, Skirt &amp; Top Set, Playtime, Girls, M, Animals"/>
    <n v="5"/>
    <n v="11.5"/>
    <n v="57.5"/>
  </r>
  <r>
    <x v="0"/>
    <x v="87"/>
    <s v="Clothing, Skirt &amp; Top Set, Playtime, Girls, L, Flowered"/>
    <n v="3"/>
    <n v="13"/>
    <n v="39"/>
  </r>
  <r>
    <x v="0"/>
    <x v="88"/>
    <s v="Clothing, Skirt &amp; Top Set, Playtime, Girls, L, Butterflies"/>
    <n v="4"/>
    <n v="13"/>
    <n v="52"/>
  </r>
  <r>
    <x v="0"/>
    <x v="89"/>
    <s v="Clothing, Skirt &amp; Top Set, Playtime, Girls, L, Animals"/>
    <n v="4"/>
    <n v="13"/>
    <n v="52"/>
  </r>
  <r>
    <x v="0"/>
    <x v="90"/>
    <s v="Footwear, Shoes, SlipOns, Mens, S, Black"/>
    <n v="3"/>
    <n v="2.5"/>
    <n v="7.5"/>
  </r>
  <r>
    <x v="0"/>
    <x v="91"/>
    <s v="Footwear, Shoes, SlipOns, Mens, S, Red"/>
    <n v="4"/>
    <n v="2.5"/>
    <n v="10"/>
  </r>
  <r>
    <x v="0"/>
    <x v="92"/>
    <s v="Footwear, Shoes, SlipOns, Mens, S, White"/>
    <n v="3"/>
    <n v="2.5"/>
    <n v="7.5"/>
  </r>
  <r>
    <x v="0"/>
    <x v="93"/>
    <s v="Footwear, Shoes, SlipOns, Mens, M, Black"/>
    <n v="4"/>
    <n v="5.5"/>
    <n v="22"/>
  </r>
  <r>
    <x v="0"/>
    <x v="94"/>
    <s v="Footwear, Shoes, SlipOns, Mens, M, Red"/>
    <n v="4"/>
    <n v="5.5"/>
    <n v="22"/>
  </r>
  <r>
    <x v="0"/>
    <x v="95"/>
    <s v="Footwear, Shoes, SlipOns, Mens, M, White"/>
    <n v="5"/>
    <n v="5.5"/>
    <n v="27.5"/>
  </r>
  <r>
    <x v="0"/>
    <x v="96"/>
    <s v="Footwear, Shoes, SlipOns, Mens, L, Black"/>
    <n v="3"/>
    <n v="8.5"/>
    <n v="25.5"/>
  </r>
  <r>
    <x v="0"/>
    <x v="97"/>
    <s v="Footwear, Shoes, SlipOns, Mens, L, Red"/>
    <n v="3"/>
    <n v="8.5"/>
    <n v="25.5"/>
  </r>
  <r>
    <x v="0"/>
    <x v="98"/>
    <s v="Footwear, Shoes, SlipOns, Mens, L, White"/>
    <n v="4"/>
    <n v="8.5"/>
    <n v="34"/>
  </r>
  <r>
    <x v="0"/>
    <x v="99"/>
    <s v="Footwear, Shoes, SlipOns, Womens, S, Black"/>
    <n v="3"/>
    <n v="2.5"/>
    <n v="7.5"/>
  </r>
  <r>
    <x v="0"/>
    <x v="100"/>
    <s v="Footwear, Shoes, SlipOns, Womens, S, Red"/>
    <n v="4"/>
    <n v="2.5"/>
    <n v="10"/>
  </r>
  <r>
    <x v="0"/>
    <x v="101"/>
    <s v="Footwear, Shoes, SlipOns, Womens, S, White"/>
    <n v="3"/>
    <n v="2.5"/>
    <n v="7.5"/>
  </r>
  <r>
    <x v="0"/>
    <x v="102"/>
    <s v="Footwear, Shoes, SlipOns, Womens, M, Black"/>
    <n v="4"/>
    <n v="5.5"/>
    <n v="22"/>
  </r>
  <r>
    <x v="0"/>
    <x v="103"/>
    <s v="Footwear, Shoes, SlipOns, Womens, M, Red"/>
    <n v="4"/>
    <n v="5.5"/>
    <n v="22"/>
  </r>
  <r>
    <x v="0"/>
    <x v="104"/>
    <s v="Footwear, Shoes, SlipOns, Womens, M, White"/>
    <n v="4"/>
    <n v="5.5"/>
    <n v="22"/>
  </r>
  <r>
    <x v="0"/>
    <x v="105"/>
    <s v="Footwear, Shoes, SlipOns, Womens, L, Black"/>
    <n v="4"/>
    <n v="8.5"/>
    <n v="34"/>
  </r>
  <r>
    <x v="0"/>
    <x v="106"/>
    <s v="Footwear, Shoes, SlipOns, Womens, L, Red"/>
    <n v="6"/>
    <n v="8.5"/>
    <n v="51"/>
  </r>
  <r>
    <x v="0"/>
    <x v="107"/>
    <s v="Footwear, Shoes, SlipOns, Womens, L, White"/>
    <n v="3"/>
    <n v="8.5"/>
    <n v="25.5"/>
  </r>
  <r>
    <x v="0"/>
    <x v="108"/>
    <s v="Footwear, Shoes, SlipOns, Boys, S, Black"/>
    <n v="5"/>
    <n v="4.5"/>
    <n v="22.5"/>
  </r>
  <r>
    <x v="0"/>
    <x v="109"/>
    <s v="Footwear, Shoes, SlipOns, Boys, S, Red"/>
    <n v="4"/>
    <n v="4.5"/>
    <n v="18"/>
  </r>
  <r>
    <x v="0"/>
    <x v="110"/>
    <s v="Footwear, Shoes, SlipOns, Boys, S, White"/>
    <n v="4"/>
    <n v="4.5"/>
    <n v="18"/>
  </r>
  <r>
    <x v="0"/>
    <x v="111"/>
    <s v="Footwear, Shoes, SlipOns, Boys, M, Black"/>
    <n v="4"/>
    <n v="2.5"/>
    <n v="10"/>
  </r>
  <r>
    <x v="0"/>
    <x v="112"/>
    <s v="Footwear, Shoes, SlipOns, Boys, M, Red"/>
    <n v="5"/>
    <n v="2.5"/>
    <n v="12.5"/>
  </r>
  <r>
    <x v="0"/>
    <x v="113"/>
    <s v="Footwear, Shoes, SlipOns, Boys, M, White"/>
    <n v="4"/>
    <n v="2.5"/>
    <n v="10"/>
  </r>
  <r>
    <x v="0"/>
    <x v="114"/>
    <s v="Footwear, Shoes, SlipOns, Boys, L, Black"/>
    <n v="5"/>
    <n v="5.5"/>
    <n v="27.5"/>
  </r>
  <r>
    <x v="0"/>
    <x v="115"/>
    <s v="Footwear, Shoes, SlipOns, Boys, L, Red"/>
    <n v="3"/>
    <n v="5.5"/>
    <n v="16.5"/>
  </r>
  <r>
    <x v="0"/>
    <x v="116"/>
    <s v="Footwear, Shoes, SlipOns, Boys, L, White"/>
    <n v="4"/>
    <n v="5.5"/>
    <n v="22"/>
  </r>
  <r>
    <x v="0"/>
    <x v="117"/>
    <s v="Footwear, Shoes, SlipOns, Girls, S, Black"/>
    <n v="3"/>
    <n v="4.5"/>
    <n v="13.5"/>
  </r>
  <r>
    <x v="0"/>
    <x v="118"/>
    <s v="Footwear, Shoes, SlipOns, Girls, S, Red"/>
    <n v="3"/>
    <n v="4.5"/>
    <n v="13.5"/>
  </r>
  <r>
    <x v="0"/>
    <x v="119"/>
    <s v="Footwear, Shoes, SlipOns, Girls, S, White"/>
    <n v="5"/>
    <n v="4.5"/>
    <n v="22.5"/>
  </r>
  <r>
    <x v="0"/>
    <x v="120"/>
    <s v="Footwear, Shoes, SlipOns, Girls, M, Black"/>
    <n v="6"/>
    <n v="2.5"/>
    <n v="15"/>
  </r>
  <r>
    <x v="0"/>
    <x v="121"/>
    <s v="Footwear, Shoes, SlipOns, Girls, M, Red"/>
    <n v="4"/>
    <n v="2.5"/>
    <n v="10"/>
  </r>
  <r>
    <x v="0"/>
    <x v="122"/>
    <s v="Footwear, Shoes, SlipOns, Girls, M, White"/>
    <n v="3"/>
    <n v="2.5"/>
    <n v="7.5"/>
  </r>
  <r>
    <x v="0"/>
    <x v="123"/>
    <s v="Footwear, Shoes, SlipOns, Girls, L, Black"/>
    <n v="3"/>
    <n v="5.5"/>
    <n v="16.5"/>
  </r>
  <r>
    <x v="0"/>
    <x v="124"/>
    <s v="Footwear, Shoes, SlipOns, Girls, L, Red"/>
    <n v="4"/>
    <n v="5.5"/>
    <n v="22"/>
  </r>
  <r>
    <x v="0"/>
    <x v="125"/>
    <s v="Footwear, Shoes, SlipOns, Girls, L, White"/>
    <n v="4"/>
    <n v="5.5"/>
    <n v="22"/>
  </r>
  <r>
    <x v="0"/>
    <x v="126"/>
    <s v="Accessories, Tie Clip, , Mens, One Size, Gold"/>
    <n v="3"/>
    <n v="2.5"/>
    <n v="7.5"/>
  </r>
  <r>
    <x v="0"/>
    <x v="127"/>
    <s v="Accessories, Tie Clip, , Mens, One Size, Silver"/>
    <n v="3"/>
    <n v="2.5"/>
    <n v="7.5"/>
  </r>
  <r>
    <x v="0"/>
    <x v="128"/>
    <s v="Accessories, Cuff Links, , Mens, One Size, Gold"/>
    <n v="5"/>
    <n v="2.5"/>
    <n v="12.5"/>
  </r>
  <r>
    <x v="0"/>
    <x v="129"/>
    <s v="Accessories, Cuff Links, , Mens, One Size, Silver"/>
    <n v="4"/>
    <n v="2.5"/>
    <n v="10"/>
  </r>
  <r>
    <x v="0"/>
    <x v="130"/>
    <s v="Accessories, Hair Accessories, Ponytail Ties, Women, Women, Assorted Set"/>
    <n v="3"/>
    <n v="4.5"/>
    <n v="13.5"/>
  </r>
  <r>
    <x v="0"/>
    <x v="131"/>
    <s v="Accessories, Hair Accessories, Headbands, Women, Women, Assorted Set"/>
    <n v="6"/>
    <n v="4.5"/>
    <n v="27"/>
  </r>
  <r>
    <x v="0"/>
    <x v="132"/>
    <s v="Accessories, Hair Accessories, Ponytail Ties, Girls, Girls, Assorted Set"/>
    <n v="7"/>
    <n v="4.5"/>
    <n v="31.5"/>
  </r>
  <r>
    <x v="0"/>
    <x v="133"/>
    <s v="Accessories, Hair Accessories, Headbands, Girls, Girls, Assorted Set"/>
    <n v="3"/>
    <n v="4.5"/>
    <n v="13.5"/>
  </r>
  <r>
    <x v="0"/>
    <x v="134"/>
    <s v="Accessories, Jewelry, Necklace, Women, 18&quot;, Gold"/>
    <n v="6"/>
    <n v="17.5"/>
    <n v="105"/>
  </r>
  <r>
    <x v="0"/>
    <x v="135"/>
    <s v="Accessories, Jewelry, Necklace, Women, 18&quot;, Silver"/>
    <n v="3"/>
    <n v="17.5"/>
    <n v="52.5"/>
  </r>
  <r>
    <x v="0"/>
    <x v="136"/>
    <s v="Accessories, Jewelry, Necklace, Girls, 10&quot;, Gold"/>
    <n v="6"/>
    <n v="14.5"/>
    <n v="87"/>
  </r>
  <r>
    <x v="0"/>
    <x v="137"/>
    <s v="Accessories, Jewelry, Necklace, Girls, 10&quot;, Silver"/>
    <n v="4"/>
    <n v="14.5"/>
    <n v="58"/>
  </r>
  <r>
    <x v="0"/>
    <x v="138"/>
    <s v="Accessories, Jewelry, Bracelet, Women, 8&quot;, Gold"/>
    <n v="4"/>
    <n v="4"/>
    <n v="16"/>
  </r>
  <r>
    <x v="0"/>
    <x v="139"/>
    <s v="Accessories, Jewelry, Bracelet, Women, 8&quot;, Silver"/>
    <n v="4"/>
    <n v="4"/>
    <n v="16"/>
  </r>
  <r>
    <x v="0"/>
    <x v="140"/>
    <s v="Accessories, Jewelry, Bracelet, Girls, 5&quot;, Gold"/>
    <n v="3"/>
    <n v="4.5"/>
    <n v="13.5"/>
  </r>
  <r>
    <x v="0"/>
    <x v="141"/>
    <s v="Accessories, Jewelry, Bracelet, Girls, 5&quot;, Silver"/>
    <n v="4"/>
    <n v="4.5"/>
    <n v="18"/>
  </r>
  <r>
    <x v="0"/>
    <x v="142"/>
    <s v="Hats, Sun hat, Eyelet, Women, Women, White"/>
    <n v="4"/>
    <n v="5.5"/>
    <n v="22"/>
  </r>
  <r>
    <x v="0"/>
    <x v="143"/>
    <s v="Hats, Sun hat, Eyelet, Women, Women, Blue"/>
    <n v="4"/>
    <n v="5.5"/>
    <n v="22"/>
  </r>
  <r>
    <x v="0"/>
    <x v="144"/>
    <s v="Hats, Sun hat, Eyelet, Girls, Girls, White"/>
    <n v="3"/>
    <n v="4"/>
    <n v="12"/>
  </r>
  <r>
    <x v="0"/>
    <x v="145"/>
    <s v="Hats, Sun hat, Eyelet, Girls, Girls, Blue"/>
    <n v="6"/>
    <n v="4"/>
    <n v="24"/>
  </r>
  <r>
    <x v="0"/>
    <x v="146"/>
    <s v="Hats, Ball cap, Cotton, Mens, Mens, Blue"/>
    <n v="3"/>
    <n v="2.5"/>
    <n v="7.5"/>
  </r>
  <r>
    <x v="0"/>
    <x v="147"/>
    <s v="Hats, Ball cap, Cotton, Mens, Mens, Green"/>
    <n v="4"/>
    <n v="2.5"/>
    <n v="10"/>
  </r>
  <r>
    <x v="0"/>
    <x v="148"/>
    <s v="Hats, Ball cap, Cotton, Mens, Mens, Red"/>
    <n v="3"/>
    <n v="2.5"/>
    <n v="7.5"/>
  </r>
  <r>
    <x v="0"/>
    <x v="149"/>
    <s v="Hats, Ball cap, Cotton, Womens, Womens, Blue"/>
    <n v="3"/>
    <n v="2.5"/>
    <n v="7.5"/>
  </r>
  <r>
    <x v="0"/>
    <x v="150"/>
    <s v="Hats, Ball cap, Cotton, Womens, Womens, Green"/>
    <n v="4"/>
    <n v="2.5"/>
    <n v="10"/>
  </r>
  <r>
    <x v="0"/>
    <x v="151"/>
    <s v="Hats, Ball cap, Cotton, Womens, Womens, Red"/>
    <n v="3"/>
    <n v="2.5"/>
    <n v="7.5"/>
  </r>
  <r>
    <x v="0"/>
    <x v="152"/>
    <s v="Hats, Ball cap, Cotton, Kids, Kids, Blue"/>
    <n v="5"/>
    <n v="2.5"/>
    <n v="12.5"/>
  </r>
  <r>
    <x v="0"/>
    <x v="153"/>
    <s v="Hats, Ball cap, Cotton, Kids, Kids, Green"/>
    <n v="4"/>
    <n v="2.5"/>
    <n v="10"/>
  </r>
  <r>
    <x v="0"/>
    <x v="154"/>
    <s v="Hats, Ball cap, Cotton, Kids, Kids, Red"/>
    <n v="3"/>
    <n v="2.5"/>
    <n v="7.5"/>
  </r>
  <r>
    <x v="1"/>
    <x v="0"/>
    <s v="Clothing, Pant, Dress, Mens, S, Black"/>
    <n v="1"/>
    <n v="10"/>
    <n v="10"/>
  </r>
  <r>
    <x v="1"/>
    <x v="1"/>
    <s v="Clothing, Pant, Dress, Mens, S, Brown"/>
    <n v="4"/>
    <n v="10"/>
    <n v="40"/>
  </r>
  <r>
    <x v="1"/>
    <x v="2"/>
    <s v="Clothing, Pant, Dress, Mens, S, Tan"/>
    <n v="2"/>
    <n v="10"/>
    <n v="20"/>
  </r>
  <r>
    <x v="1"/>
    <x v="3"/>
    <s v="Clothing, Pant, Dress, Mens, M, Black"/>
    <n v="5"/>
    <n v="13"/>
    <n v="65"/>
  </r>
  <r>
    <x v="1"/>
    <x v="4"/>
    <s v="Clothing, Pant, Dress, Mens, M, Brown"/>
    <n v="4"/>
    <n v="13"/>
    <n v="52"/>
  </r>
  <r>
    <x v="1"/>
    <x v="5"/>
    <s v="Clothing, Pant, Dress, Mens, M, Tan"/>
    <n v="3"/>
    <n v="13"/>
    <n v="39"/>
  </r>
  <r>
    <x v="1"/>
    <x v="6"/>
    <s v="Clothing, Pant, Dress, Mens, L, Black"/>
    <n v="2"/>
    <n v="16"/>
    <n v="32"/>
  </r>
  <r>
    <x v="1"/>
    <x v="7"/>
    <s v="Clothing, Pant, Dress, Mens, L, Brown"/>
    <n v="3"/>
    <n v="16"/>
    <n v="48"/>
  </r>
  <r>
    <x v="1"/>
    <x v="8"/>
    <s v="Clothing, Pant, Dress, Mens, L, Tan"/>
    <n v="2"/>
    <n v="16"/>
    <n v="32"/>
  </r>
  <r>
    <x v="1"/>
    <x v="9"/>
    <s v="Clothing, Pant, Dress, Womens, S, Black"/>
    <n v="1"/>
    <n v="10"/>
    <n v="10"/>
  </r>
  <r>
    <x v="1"/>
    <x v="10"/>
    <s v="Clothing, Pant, Dress, Womens, S, Brown"/>
    <n v="5"/>
    <n v="10"/>
    <n v="50"/>
  </r>
  <r>
    <x v="1"/>
    <x v="11"/>
    <s v="Clothing, Pant, Dress, Womens, S, Tan"/>
    <n v="5"/>
    <n v="10"/>
    <n v="50"/>
  </r>
  <r>
    <x v="1"/>
    <x v="12"/>
    <s v="Clothing, Pant, Dress, Womens, M, Black"/>
    <n v="3"/>
    <n v="13"/>
    <n v="39"/>
  </r>
  <r>
    <x v="1"/>
    <x v="13"/>
    <s v="Clothing, Pant, Dress, Womens, M, Brown"/>
    <n v="3"/>
    <n v="13"/>
    <n v="39"/>
  </r>
  <r>
    <x v="1"/>
    <x v="14"/>
    <s v="Clothing, Pant, Dress, Womens, M, Tan"/>
    <n v="2"/>
    <n v="13"/>
    <n v="26"/>
  </r>
  <r>
    <x v="1"/>
    <x v="15"/>
    <s v="Clothing, Pant, Dress, Womens, L, Black"/>
    <n v="5"/>
    <n v="16"/>
    <n v="80"/>
  </r>
  <r>
    <x v="1"/>
    <x v="16"/>
    <s v="Clothing, Pant, Dress, Womens, L, Brown"/>
    <n v="2"/>
    <n v="16"/>
    <n v="32"/>
  </r>
  <r>
    <x v="1"/>
    <x v="17"/>
    <s v="Clothing, Pant, Dress, Womens, L, Tan"/>
    <n v="1"/>
    <n v="16"/>
    <n v="16"/>
  </r>
  <r>
    <x v="1"/>
    <x v="18"/>
    <s v="Clothing, Pant, Dress, Boys, S, Black"/>
    <n v="4"/>
    <n v="7"/>
    <n v="28"/>
  </r>
  <r>
    <x v="1"/>
    <x v="19"/>
    <s v="Clothing, Pant, Dress, Boys, S, Brown"/>
    <n v="4"/>
    <n v="7"/>
    <n v="28"/>
  </r>
  <r>
    <x v="1"/>
    <x v="20"/>
    <s v="Clothing, Pant, Dress, Boys, S, Tan"/>
    <n v="2"/>
    <n v="7"/>
    <n v="14"/>
  </r>
  <r>
    <x v="1"/>
    <x v="21"/>
    <s v="Clothing, Pant, Dress, Boys, M, Black"/>
    <n v="5"/>
    <n v="8.5"/>
    <n v="42.5"/>
  </r>
  <r>
    <x v="1"/>
    <x v="22"/>
    <s v="Clothing, Pant, Dress, Boys, M, Brown"/>
    <n v="2"/>
    <n v="8.5"/>
    <n v="17"/>
  </r>
  <r>
    <x v="1"/>
    <x v="23"/>
    <s v="Clothing, Pant, Dress, Boys, M, Tan"/>
    <n v="1"/>
    <n v="8.5"/>
    <n v="8.5"/>
  </r>
  <r>
    <x v="1"/>
    <x v="24"/>
    <s v="Clothing, Pant, Dress, Boys, L, Black"/>
    <n v="5"/>
    <n v="10"/>
    <n v="50"/>
  </r>
  <r>
    <x v="1"/>
    <x v="25"/>
    <s v="Clothing, Pant, Dress, Boys, L, Brown"/>
    <n v="5"/>
    <n v="10"/>
    <n v="50"/>
  </r>
  <r>
    <x v="1"/>
    <x v="26"/>
    <s v="Clothing, Pant, Dress, Boys, L, Tan"/>
    <n v="4"/>
    <n v="10"/>
    <n v="40"/>
  </r>
  <r>
    <x v="1"/>
    <x v="27"/>
    <s v="Clothing, Pant, Dress, Girls, S, Black"/>
    <n v="3"/>
    <n v="7"/>
    <n v="21"/>
  </r>
  <r>
    <x v="1"/>
    <x v="28"/>
    <s v="Clothing, Pant, Dress, Girls, S, Brown"/>
    <n v="4"/>
    <n v="7"/>
    <n v="28"/>
  </r>
  <r>
    <x v="1"/>
    <x v="29"/>
    <s v="Clothing, Pant, Dress, Girls, S, Tan"/>
    <n v="5"/>
    <n v="7"/>
    <n v="35"/>
  </r>
  <r>
    <x v="1"/>
    <x v="30"/>
    <s v="Clothing, Pant, Dress, Girls, M, Black"/>
    <n v="3"/>
    <n v="8.5"/>
    <n v="25.5"/>
  </r>
  <r>
    <x v="1"/>
    <x v="31"/>
    <s v="Clothing, Pant, Dress, Girls, M, Brown"/>
    <n v="4"/>
    <n v="8.5"/>
    <n v="34"/>
  </r>
  <r>
    <x v="1"/>
    <x v="32"/>
    <s v="Clothing, Pant, Dress, Girls, M, Tan"/>
    <n v="5"/>
    <n v="8.5"/>
    <n v="42.5"/>
  </r>
  <r>
    <x v="1"/>
    <x v="33"/>
    <s v="Clothing, Pant, Dress, Girls, L, Black"/>
    <n v="5"/>
    <n v="10"/>
    <n v="50"/>
  </r>
  <r>
    <x v="1"/>
    <x v="34"/>
    <s v="Clothing, Pant, Dress, Girls, L, Brown"/>
    <n v="5"/>
    <n v="10"/>
    <n v="50"/>
  </r>
  <r>
    <x v="1"/>
    <x v="35"/>
    <s v="Clothing, Pant, Dress, Girls, L, Tan"/>
    <n v="2"/>
    <n v="10"/>
    <n v="20"/>
  </r>
  <r>
    <x v="1"/>
    <x v="36"/>
    <s v="Clothing, Pant, Casual, Mens, S, Green"/>
    <n v="1"/>
    <n v="17.5"/>
    <n v="17.5"/>
  </r>
  <r>
    <x v="1"/>
    <x v="37"/>
    <s v="Clothing, Pant, Casual, Mens, S, Blue"/>
    <n v="3"/>
    <n v="17.5"/>
    <n v="52.5"/>
  </r>
  <r>
    <x v="1"/>
    <x v="38"/>
    <s v="Clothing, Pant, Casual, Mens, S, White"/>
    <n v="3"/>
    <n v="17.5"/>
    <n v="52.5"/>
  </r>
  <r>
    <x v="1"/>
    <x v="39"/>
    <s v="Clothing, Pant, Casual, Mens, M, Green"/>
    <n v="5"/>
    <n v="22"/>
    <n v="110"/>
  </r>
  <r>
    <x v="1"/>
    <x v="40"/>
    <s v="Clothing, Pant, Casual, Mens, M, Blue"/>
    <n v="5"/>
    <n v="22"/>
    <n v="110"/>
  </r>
  <r>
    <x v="1"/>
    <x v="41"/>
    <s v="Clothing, Pant, Casual, Mens, M, White"/>
    <n v="4"/>
    <n v="22"/>
    <n v="88"/>
  </r>
  <r>
    <x v="1"/>
    <x v="42"/>
    <s v="Clothing, Pant, Casual, Mens, L, Green"/>
    <n v="4"/>
    <n v="28"/>
    <n v="112"/>
  </r>
  <r>
    <x v="1"/>
    <x v="43"/>
    <s v="Clothing, Pant, Casual, Mens, L, Blue"/>
    <n v="2"/>
    <n v="28"/>
    <n v="56"/>
  </r>
  <r>
    <x v="1"/>
    <x v="44"/>
    <s v="Clothing, Pant, Casual, Mens, L, White"/>
    <n v="2"/>
    <n v="28"/>
    <n v="56"/>
  </r>
  <r>
    <x v="1"/>
    <x v="45"/>
    <s v="Clothing, Pant, Casual, Womens, S, Green"/>
    <n v="2"/>
    <n v="17.5"/>
    <n v="35"/>
  </r>
  <r>
    <x v="1"/>
    <x v="46"/>
    <s v="Clothing, Pant, Casual, Womens, S, Blue"/>
    <n v="1"/>
    <n v="17.5"/>
    <n v="17.5"/>
  </r>
  <r>
    <x v="1"/>
    <x v="47"/>
    <s v="Clothing, Pant, Casual, Womens, S, White"/>
    <n v="1"/>
    <n v="17.5"/>
    <n v="17.5"/>
  </r>
  <r>
    <x v="1"/>
    <x v="48"/>
    <s v="Clothing, Pant, Casual, Womens, M, Green"/>
    <n v="1"/>
    <n v="22"/>
    <n v="22"/>
  </r>
  <r>
    <x v="1"/>
    <x v="49"/>
    <s v="Clothing, Pant, Casual, Womens, M, Blue"/>
    <n v="1"/>
    <n v="22"/>
    <n v="22"/>
  </r>
  <r>
    <x v="1"/>
    <x v="50"/>
    <s v="Clothing, Pant, Casual, Womens, M, White"/>
    <n v="1"/>
    <n v="22"/>
    <n v="22"/>
  </r>
  <r>
    <x v="1"/>
    <x v="51"/>
    <s v="Clothing, Pant, Casual, Womens, L, Green"/>
    <n v="1"/>
    <n v="28"/>
    <n v="28"/>
  </r>
  <r>
    <x v="1"/>
    <x v="52"/>
    <s v="Clothing, Pant, Casual, Womens, L, Blue"/>
    <n v="3"/>
    <n v="28"/>
    <n v="84"/>
  </r>
  <r>
    <x v="1"/>
    <x v="53"/>
    <s v="Clothing, Pant, Casual, Womens, L, White"/>
    <n v="2"/>
    <n v="28"/>
    <n v="56"/>
  </r>
  <r>
    <x v="1"/>
    <x v="54"/>
    <s v="Clothing, Pant, Casual, Boys, S, Green"/>
    <n v="3"/>
    <n v="10"/>
    <n v="30"/>
  </r>
  <r>
    <x v="1"/>
    <x v="55"/>
    <s v="Clothing, Pant, Casual, Boys, S, Blue"/>
    <n v="4"/>
    <n v="10"/>
    <n v="40"/>
  </r>
  <r>
    <x v="1"/>
    <x v="56"/>
    <s v="Clothing, Pant, Casual, Boys, S, White"/>
    <n v="2"/>
    <n v="10"/>
    <n v="20"/>
  </r>
  <r>
    <x v="1"/>
    <x v="57"/>
    <s v="Clothing, Pant, Casual, Boys, M, Green"/>
    <n v="5"/>
    <n v="14.5"/>
    <n v="72.5"/>
  </r>
  <r>
    <x v="1"/>
    <x v="58"/>
    <s v="Clothing, Pant, Casual, Boys, M, Blue"/>
    <n v="2"/>
    <n v="14.5"/>
    <n v="29"/>
  </r>
  <r>
    <x v="1"/>
    <x v="59"/>
    <s v="Clothing, Pant, Casual, Boys, M, White"/>
    <n v="1"/>
    <n v="14.5"/>
    <n v="14.5"/>
  </r>
  <r>
    <x v="1"/>
    <x v="60"/>
    <s v="Clothing, Pant, Casual, Boys, L, Green"/>
    <n v="3"/>
    <n v="19"/>
    <n v="57"/>
  </r>
  <r>
    <x v="1"/>
    <x v="61"/>
    <s v="Clothing, Pant, Casual, Boys, L, Blue"/>
    <n v="3"/>
    <n v="19"/>
    <n v="57"/>
  </r>
  <r>
    <x v="1"/>
    <x v="62"/>
    <s v="Clothing, Pant, Casual, Boys, L, White"/>
    <n v="3"/>
    <n v="19"/>
    <n v="57"/>
  </r>
  <r>
    <x v="1"/>
    <x v="63"/>
    <s v="Clothing, Pant, Casual, Girls, S, Green"/>
    <n v="2"/>
    <n v="10"/>
    <n v="20"/>
  </r>
  <r>
    <x v="1"/>
    <x v="64"/>
    <s v="Clothing, Pant, Casual, Girls, S, Blue"/>
    <n v="5"/>
    <n v="10"/>
    <n v="50"/>
  </r>
  <r>
    <x v="1"/>
    <x v="65"/>
    <s v="Clothing, Pant, Casual, Girls, S, White"/>
    <n v="2"/>
    <n v="10"/>
    <n v="20"/>
  </r>
  <r>
    <x v="1"/>
    <x v="66"/>
    <s v="Clothing, Pant, Casual, Girls, M, Green"/>
    <n v="5"/>
    <n v="14.5"/>
    <n v="72.5"/>
  </r>
  <r>
    <x v="1"/>
    <x v="67"/>
    <s v="Clothing, Pant, Casual, Girls, M, Blue"/>
    <n v="2"/>
    <n v="14.5"/>
    <n v="29"/>
  </r>
  <r>
    <x v="1"/>
    <x v="68"/>
    <s v="Clothing, Pant, Casual, Girls, M, White"/>
    <n v="2"/>
    <n v="14.5"/>
    <n v="29"/>
  </r>
  <r>
    <x v="1"/>
    <x v="69"/>
    <s v="Clothing, Pant, Casual, Girls, L, Green"/>
    <n v="5"/>
    <n v="19"/>
    <n v="95"/>
  </r>
  <r>
    <x v="1"/>
    <x v="70"/>
    <s v="Clothing, Pant, Casual, Girls, L, Blue"/>
    <n v="3"/>
    <n v="19"/>
    <n v="57"/>
  </r>
  <r>
    <x v="1"/>
    <x v="71"/>
    <s v="Clothing, Pant, Casual, Girls, L, White"/>
    <n v="3"/>
    <n v="19"/>
    <n v="57"/>
  </r>
  <r>
    <x v="1"/>
    <x v="72"/>
    <s v="Clothing, Skirt, Flare, Womens, S, Blue"/>
    <n v="2"/>
    <n v="25"/>
    <n v="50"/>
  </r>
  <r>
    <x v="1"/>
    <x v="73"/>
    <s v="Clothing, Skirt, Flare, Womens, S, Yellow"/>
    <n v="3"/>
    <n v="25"/>
    <n v="75"/>
  </r>
  <r>
    <x v="1"/>
    <x v="74"/>
    <s v="Clothing, Skirt, Flare, Womens, S, Pink"/>
    <n v="2"/>
    <n v="25"/>
    <n v="50"/>
  </r>
  <r>
    <x v="1"/>
    <x v="75"/>
    <s v="Clothing, Skirt, Flare, Womens, M, Blue"/>
    <n v="5"/>
    <n v="29.5"/>
    <n v="147.5"/>
  </r>
  <r>
    <x v="1"/>
    <x v="76"/>
    <s v="Clothing, Skirt, Flare, Womens, M, Yellow"/>
    <n v="5"/>
    <n v="29.5"/>
    <n v="147.5"/>
  </r>
  <r>
    <x v="1"/>
    <x v="77"/>
    <s v="Clothing, Skirt, Flare, Womens, M, Pink"/>
    <n v="4"/>
    <n v="29.5"/>
    <n v="118"/>
  </r>
  <r>
    <x v="1"/>
    <x v="78"/>
    <s v="Clothing, Skirt, Flare, Womens, L, Blue"/>
    <n v="3"/>
    <n v="34"/>
    <n v="102"/>
  </r>
  <r>
    <x v="1"/>
    <x v="79"/>
    <s v="Clothing, Skirt, Flare, Womens, L, Yellow"/>
    <n v="2"/>
    <n v="34"/>
    <n v="68"/>
  </r>
  <r>
    <x v="1"/>
    <x v="80"/>
    <s v="Clothing, Skirt, Flare, Womens, L, Pink"/>
    <n v="4"/>
    <n v="34"/>
    <n v="136"/>
  </r>
  <r>
    <x v="1"/>
    <x v="81"/>
    <s v="Clothing, Skirt &amp; Top Set, Playtime, Girls, S, Flowered"/>
    <n v="4"/>
    <n v="10"/>
    <n v="40"/>
  </r>
  <r>
    <x v="1"/>
    <x v="82"/>
    <s v="Clothing, Skirt &amp; Top Set, Playtime, Girls, S, Butterflies"/>
    <n v="2"/>
    <n v="10"/>
    <n v="20"/>
  </r>
  <r>
    <x v="1"/>
    <x v="83"/>
    <s v="Clothing, Skirt &amp; Top Set, Playtime, Girls, S, Animals"/>
    <n v="4"/>
    <n v="10"/>
    <n v="40"/>
  </r>
  <r>
    <x v="1"/>
    <x v="84"/>
    <s v="Clothing, Skirt &amp; Top Set, Playtime, Girls, M, Flowered"/>
    <n v="1"/>
    <n v="11.5"/>
    <n v="11.5"/>
  </r>
  <r>
    <x v="1"/>
    <x v="85"/>
    <s v="Clothing, Skirt &amp; Top Set, Playtime, Girls, M, Butterflies"/>
    <n v="5"/>
    <n v="11.5"/>
    <n v="57.5"/>
  </r>
  <r>
    <x v="1"/>
    <x v="86"/>
    <s v="Clothing, Skirt &amp; Top Set, Playtime, Girls, M, Animals"/>
    <n v="2"/>
    <n v="11.5"/>
    <n v="23"/>
  </r>
  <r>
    <x v="1"/>
    <x v="87"/>
    <s v="Clothing, Skirt &amp; Top Set, Playtime, Girls, L, Flowered"/>
    <n v="3"/>
    <n v="13"/>
    <n v="39"/>
  </r>
  <r>
    <x v="1"/>
    <x v="88"/>
    <s v="Clothing, Skirt &amp; Top Set, Playtime, Girls, L, Butterflies"/>
    <n v="1"/>
    <n v="13"/>
    <n v="13"/>
  </r>
  <r>
    <x v="1"/>
    <x v="89"/>
    <s v="Clothing, Skirt &amp; Top Set, Playtime, Girls, L, Animals"/>
    <n v="1"/>
    <n v="13"/>
    <n v="13"/>
  </r>
  <r>
    <x v="1"/>
    <x v="90"/>
    <s v="Footwear, Shoes, SlipOns, Mens, S, Black"/>
    <n v="3"/>
    <n v="2.5"/>
    <n v="7.5"/>
  </r>
  <r>
    <x v="1"/>
    <x v="91"/>
    <s v="Footwear, Shoes, SlipOns, Mens, S, Red"/>
    <n v="5"/>
    <n v="2.5"/>
    <n v="12.5"/>
  </r>
  <r>
    <x v="1"/>
    <x v="92"/>
    <s v="Footwear, Shoes, SlipOns, Mens, S, White"/>
    <n v="5"/>
    <n v="2.5"/>
    <n v="12.5"/>
  </r>
  <r>
    <x v="1"/>
    <x v="93"/>
    <s v="Footwear, Shoes, SlipOns, Mens, M, Black"/>
    <n v="2"/>
    <n v="5.5"/>
    <n v="11"/>
  </r>
  <r>
    <x v="1"/>
    <x v="94"/>
    <s v="Footwear, Shoes, SlipOns, Mens, M, Red"/>
    <n v="2"/>
    <n v="5.5"/>
    <n v="11"/>
  </r>
  <r>
    <x v="1"/>
    <x v="95"/>
    <s v="Footwear, Shoes, SlipOns, Mens, M, White"/>
    <n v="5"/>
    <n v="5.5"/>
    <n v="27.5"/>
  </r>
  <r>
    <x v="1"/>
    <x v="96"/>
    <s v="Footwear, Shoes, SlipOns, Mens, L, Black"/>
    <n v="1"/>
    <n v="8.5"/>
    <n v="8.5"/>
  </r>
  <r>
    <x v="1"/>
    <x v="97"/>
    <s v="Footwear, Shoes, SlipOns, Mens, L, Red"/>
    <n v="2"/>
    <n v="8.5"/>
    <n v="17"/>
  </r>
  <r>
    <x v="1"/>
    <x v="98"/>
    <s v="Footwear, Shoes, SlipOns, Mens, L, White"/>
    <n v="2"/>
    <n v="8.5"/>
    <n v="17"/>
  </r>
  <r>
    <x v="1"/>
    <x v="99"/>
    <s v="Footwear, Shoes, SlipOns, Womens, S, Black"/>
    <n v="3"/>
    <n v="2.5"/>
    <n v="7.5"/>
  </r>
  <r>
    <x v="1"/>
    <x v="100"/>
    <s v="Footwear, Shoes, SlipOns, Womens, S, Red"/>
    <n v="1"/>
    <n v="2.5"/>
    <n v="2.5"/>
  </r>
  <r>
    <x v="1"/>
    <x v="101"/>
    <s v="Footwear, Shoes, SlipOns, Womens, S, White"/>
    <n v="3"/>
    <n v="2.5"/>
    <n v="7.5"/>
  </r>
  <r>
    <x v="1"/>
    <x v="102"/>
    <s v="Footwear, Shoes, SlipOns, Womens, M, Black"/>
    <n v="2"/>
    <n v="5.5"/>
    <n v="11"/>
  </r>
  <r>
    <x v="1"/>
    <x v="103"/>
    <s v="Footwear, Shoes, SlipOns, Womens, M, Red"/>
    <n v="2"/>
    <n v="5.5"/>
    <n v="11"/>
  </r>
  <r>
    <x v="1"/>
    <x v="104"/>
    <s v="Footwear, Shoes, SlipOns, Womens, M, White"/>
    <n v="2"/>
    <n v="5.5"/>
    <n v="11"/>
  </r>
  <r>
    <x v="1"/>
    <x v="105"/>
    <s v="Footwear, Shoes, SlipOns, Womens, L, Black"/>
    <n v="1"/>
    <n v="8.5"/>
    <n v="8.5"/>
  </r>
  <r>
    <x v="1"/>
    <x v="106"/>
    <s v="Footwear, Shoes, SlipOns, Womens, L, Red"/>
    <n v="5"/>
    <n v="8.5"/>
    <n v="42.5"/>
  </r>
  <r>
    <x v="1"/>
    <x v="107"/>
    <s v="Footwear, Shoes, SlipOns, Womens, L, White"/>
    <n v="1"/>
    <n v="8.5"/>
    <n v="8.5"/>
  </r>
  <r>
    <x v="1"/>
    <x v="108"/>
    <s v="Footwear, Shoes, SlipOns, Boys, S, Black"/>
    <n v="5"/>
    <n v="4.5"/>
    <n v="22.5"/>
  </r>
  <r>
    <x v="1"/>
    <x v="109"/>
    <s v="Footwear, Shoes, SlipOns, Boys, S, Red"/>
    <n v="1"/>
    <n v="4.5"/>
    <n v="4.5"/>
  </r>
  <r>
    <x v="1"/>
    <x v="110"/>
    <s v="Footwear, Shoes, SlipOns, Boys, S, White"/>
    <n v="2"/>
    <n v="4.5"/>
    <n v="9"/>
  </r>
  <r>
    <x v="1"/>
    <x v="111"/>
    <s v="Footwear, Shoes, SlipOns, Boys, M, Black"/>
    <n v="2"/>
    <n v="2.5"/>
    <n v="5"/>
  </r>
  <r>
    <x v="1"/>
    <x v="112"/>
    <s v="Footwear, Shoes, SlipOns, Boys, M, Red"/>
    <n v="5"/>
    <n v="2.5"/>
    <n v="12.5"/>
  </r>
  <r>
    <x v="1"/>
    <x v="113"/>
    <s v="Footwear, Shoes, SlipOns, Boys, M, White"/>
    <n v="2"/>
    <n v="2.5"/>
    <n v="5"/>
  </r>
  <r>
    <x v="1"/>
    <x v="114"/>
    <s v="Footwear, Shoes, SlipOns, Boys, L, Black"/>
    <n v="5"/>
    <n v="5.5"/>
    <n v="27.5"/>
  </r>
  <r>
    <x v="1"/>
    <x v="115"/>
    <s v="Footwear, Shoes, SlipOns, Boys, L, Red"/>
    <n v="4"/>
    <n v="5.5"/>
    <n v="22"/>
  </r>
  <r>
    <x v="1"/>
    <x v="116"/>
    <s v="Footwear, Shoes, SlipOns, Boys, L, White"/>
    <n v="1"/>
    <n v="5.5"/>
    <n v="5.5"/>
  </r>
  <r>
    <x v="1"/>
    <x v="117"/>
    <s v="Footwear, Shoes, SlipOns, Girls, S, Black"/>
    <n v="4"/>
    <n v="4.5"/>
    <n v="18"/>
  </r>
  <r>
    <x v="1"/>
    <x v="118"/>
    <s v="Footwear, Shoes, SlipOns, Girls, S, Red"/>
    <n v="1"/>
    <n v="4.5"/>
    <n v="4.5"/>
  </r>
  <r>
    <x v="1"/>
    <x v="119"/>
    <s v="Footwear, Shoes, SlipOns, Girls, S, White"/>
    <n v="5"/>
    <n v="4.5"/>
    <n v="22.5"/>
  </r>
  <r>
    <x v="1"/>
    <x v="120"/>
    <s v="Footwear, Shoes, SlipOns, Girls, M, Black"/>
    <n v="4"/>
    <n v="2.5"/>
    <n v="10"/>
  </r>
  <r>
    <x v="1"/>
    <x v="121"/>
    <s v="Footwear, Shoes, SlipOns, Girls, M, Red"/>
    <n v="2"/>
    <n v="2.5"/>
    <n v="5"/>
  </r>
  <r>
    <x v="1"/>
    <x v="122"/>
    <s v="Footwear, Shoes, SlipOns, Girls, M, White"/>
    <n v="1"/>
    <n v="2.5"/>
    <n v="2.5"/>
  </r>
  <r>
    <x v="1"/>
    <x v="123"/>
    <s v="Footwear, Shoes, SlipOns, Girls, L, Black"/>
    <n v="1"/>
    <n v="5.5"/>
    <n v="5.5"/>
  </r>
  <r>
    <x v="1"/>
    <x v="124"/>
    <s v="Footwear, Shoes, SlipOns, Girls, L, Red"/>
    <n v="4"/>
    <n v="5.5"/>
    <n v="22"/>
  </r>
  <r>
    <x v="1"/>
    <x v="125"/>
    <s v="Footwear, Shoes, SlipOns, Girls, L, White"/>
    <n v="1"/>
    <n v="5.5"/>
    <n v="5.5"/>
  </r>
  <r>
    <x v="1"/>
    <x v="126"/>
    <s v="Accessories, Tie Clip, , Mens, One Size, Gold"/>
    <n v="1"/>
    <n v="2.5"/>
    <n v="2.5"/>
  </r>
  <r>
    <x v="1"/>
    <x v="127"/>
    <s v="Accessories, Tie Clip, , Mens, One Size, Silver"/>
    <n v="1"/>
    <n v="2.5"/>
    <n v="2.5"/>
  </r>
  <r>
    <x v="1"/>
    <x v="128"/>
    <s v="Accessories, Cuff Links, , Mens, One Size, Gold"/>
    <n v="4"/>
    <n v="2.5"/>
    <n v="10"/>
  </r>
  <r>
    <x v="1"/>
    <x v="129"/>
    <s v="Accessories, Cuff Links, , Mens, One Size, Silver"/>
    <n v="3"/>
    <n v="2.5"/>
    <n v="7.5"/>
  </r>
  <r>
    <x v="1"/>
    <x v="130"/>
    <s v="Accessories, Hair Accessories, Ponytail Ties, Women, Women, Assorted Set"/>
    <n v="1"/>
    <n v="4.5"/>
    <n v="4.5"/>
  </r>
  <r>
    <x v="1"/>
    <x v="131"/>
    <s v="Accessories, Hair Accessories, Headbands, Women, Women, Assorted Set"/>
    <n v="4"/>
    <n v="4.5"/>
    <n v="18"/>
  </r>
  <r>
    <x v="1"/>
    <x v="132"/>
    <s v="Accessories, Hair Accessories, Ponytail Ties, Girls, Girls, Assorted Set"/>
    <n v="5"/>
    <n v="4.5"/>
    <n v="22.5"/>
  </r>
  <r>
    <x v="1"/>
    <x v="133"/>
    <s v="Accessories, Hair Accessories, Headbands, Girls, Girls, Assorted Set"/>
    <n v="2"/>
    <n v="4.5"/>
    <n v="9"/>
  </r>
  <r>
    <x v="1"/>
    <x v="134"/>
    <s v="Accessories, Jewelry, Necklace, Women, 18&quot;, Gold"/>
    <n v="4"/>
    <n v="17.5"/>
    <n v="70"/>
  </r>
  <r>
    <x v="1"/>
    <x v="135"/>
    <s v="Accessories, Jewelry, Necklace, Women, 18&quot;, Silver"/>
    <n v="2"/>
    <n v="17.5"/>
    <n v="35"/>
  </r>
  <r>
    <x v="1"/>
    <x v="136"/>
    <s v="Accessories, Jewelry, Necklace, Girls, 10&quot;, Gold"/>
    <n v="5"/>
    <n v="14.5"/>
    <n v="72.5"/>
  </r>
  <r>
    <x v="1"/>
    <x v="137"/>
    <s v="Accessories, Jewelry, Necklace, Girls, 10&quot;, Silver"/>
    <n v="2"/>
    <n v="14.5"/>
    <n v="29"/>
  </r>
  <r>
    <x v="1"/>
    <x v="138"/>
    <s v="Accessories, Jewelry, Bracelet, Women, 8&quot;, Gold"/>
    <n v="1"/>
    <n v="4"/>
    <n v="4"/>
  </r>
  <r>
    <x v="1"/>
    <x v="139"/>
    <s v="Accessories, Jewelry, Bracelet, Women, 8&quot;, Silver"/>
    <n v="3"/>
    <n v="4"/>
    <n v="12"/>
  </r>
  <r>
    <x v="1"/>
    <x v="140"/>
    <s v="Accessories, Jewelry, Bracelet, Girls, 5&quot;, Gold"/>
    <n v="1"/>
    <n v="4.5"/>
    <n v="4.5"/>
  </r>
  <r>
    <x v="1"/>
    <x v="141"/>
    <s v="Accessories, Jewelry, Bracelet, Girls, 5&quot;, Silver"/>
    <n v="2"/>
    <n v="4.5"/>
    <n v="9"/>
  </r>
  <r>
    <x v="1"/>
    <x v="142"/>
    <s v="Hats, Sun hat, Eyelet, Women, Women, White"/>
    <n v="2"/>
    <n v="5.5"/>
    <n v="11"/>
  </r>
  <r>
    <x v="1"/>
    <x v="143"/>
    <s v="Hats, Sun hat, Eyelet, Women, Women, Blue"/>
    <n v="4"/>
    <n v="5.5"/>
    <n v="22"/>
  </r>
  <r>
    <x v="1"/>
    <x v="144"/>
    <s v="Hats, Sun hat, Eyelet, Girls, Girls, White"/>
    <n v="3"/>
    <n v="4"/>
    <n v="12"/>
  </r>
  <r>
    <x v="1"/>
    <x v="145"/>
    <s v="Hats, Sun hat, Eyelet, Girls, Girls, Blue"/>
    <n v="4"/>
    <n v="4"/>
    <n v="16"/>
  </r>
  <r>
    <x v="1"/>
    <x v="146"/>
    <s v="Hats, Ball cap, Cotton, Mens, Mens, Blue"/>
    <n v="1"/>
    <n v="2.5"/>
    <n v="2.5"/>
  </r>
  <r>
    <x v="1"/>
    <x v="147"/>
    <s v="Hats, Ball cap, Cotton, Mens, Mens, Green"/>
    <n v="3"/>
    <n v="2.5"/>
    <n v="7.5"/>
  </r>
  <r>
    <x v="1"/>
    <x v="148"/>
    <s v="Hats, Ball cap, Cotton, Mens, Mens, Red"/>
    <n v="1"/>
    <n v="2.5"/>
    <n v="2.5"/>
  </r>
  <r>
    <x v="1"/>
    <x v="149"/>
    <s v="Hats, Ball cap, Cotton, Womens, Womens, Blue"/>
    <n v="1"/>
    <n v="2.5"/>
    <n v="2.5"/>
  </r>
  <r>
    <x v="1"/>
    <x v="150"/>
    <s v="Hats, Ball cap, Cotton, Womens, Womens, Green"/>
    <n v="4"/>
    <n v="2.5"/>
    <n v="10"/>
  </r>
  <r>
    <x v="1"/>
    <x v="151"/>
    <s v="Hats, Ball cap, Cotton, Womens, Womens, Red"/>
    <n v="4"/>
    <n v="2.5"/>
    <n v="10"/>
  </r>
  <r>
    <x v="1"/>
    <x v="152"/>
    <s v="Hats, Ball cap, Cotton, Kids, Kids, Blue"/>
    <n v="3"/>
    <n v="2.5"/>
    <n v="7.5"/>
  </r>
  <r>
    <x v="1"/>
    <x v="153"/>
    <s v="Hats, Ball cap, Cotton, Kids, Kids, Green"/>
    <n v="2"/>
    <n v="2.5"/>
    <n v="5"/>
  </r>
  <r>
    <x v="1"/>
    <x v="154"/>
    <s v="Hats, Ball cap, Cotton, Kids, Kids, Red"/>
    <n v="3"/>
    <n v="2.5"/>
    <n v="7.5"/>
  </r>
  <r>
    <x v="2"/>
    <x v="3"/>
    <s v="Clothing, Pant, Dress, Mens, M, Black"/>
    <n v="5"/>
    <n v="13"/>
    <n v="65"/>
  </r>
  <r>
    <x v="2"/>
    <x v="4"/>
    <s v="Clothing, Pant, Dress, Mens, M, Brown"/>
    <n v="4"/>
    <n v="13"/>
    <n v="52"/>
  </r>
  <r>
    <x v="2"/>
    <x v="5"/>
    <s v="Clothing, Pant, Dress, Mens, M, Tan"/>
    <n v="3"/>
    <n v="13"/>
    <n v="39"/>
  </r>
  <r>
    <x v="2"/>
    <x v="57"/>
    <s v="Clothing, Pant, Casual, Boys, M, Green"/>
    <n v="5"/>
    <n v="14.5"/>
    <n v="72.5"/>
  </r>
  <r>
    <x v="2"/>
    <x v="58"/>
    <s v="Clothing, Pant, Casual, Boys, M, Blue"/>
    <n v="2"/>
    <n v="14.5"/>
    <n v="29"/>
  </r>
  <r>
    <x v="2"/>
    <x v="59"/>
    <s v="Clothing, Pant, Casual, Boys, M, White"/>
    <n v="1"/>
    <n v="14.5"/>
    <n v="14.5"/>
  </r>
  <r>
    <x v="2"/>
    <x v="75"/>
    <s v="Clothing, Skirt, Flare, Womens, M, Blue"/>
    <n v="5"/>
    <n v="29.5"/>
    <n v="147.5"/>
  </r>
  <r>
    <x v="2"/>
    <x v="76"/>
    <s v="Clothing, Skirt, Flare, Womens, M, Yellow"/>
    <n v="5"/>
    <n v="29.5"/>
    <n v="147.5"/>
  </r>
  <r>
    <x v="2"/>
    <x v="77"/>
    <s v="Clothing, Skirt, Flare, Womens, M, Pink"/>
    <n v="4"/>
    <n v="29.5"/>
    <n v="118"/>
  </r>
  <r>
    <x v="2"/>
    <x v="84"/>
    <s v="Clothing, Skirt &amp; Top Set, Playtime, Girls, M, Flowered"/>
    <n v="1"/>
    <n v="11.5"/>
    <n v="11.5"/>
  </r>
  <r>
    <x v="2"/>
    <x v="85"/>
    <s v="Clothing, Skirt &amp; Top Set, Playtime, Girls, M, Butterflies"/>
    <n v="5"/>
    <n v="11.5"/>
    <n v="57.5"/>
  </r>
  <r>
    <x v="2"/>
    <x v="86"/>
    <s v="Clothing, Skirt &amp; Top Set, Playtime, Girls, M, Animals"/>
    <n v="2"/>
    <n v="11.5"/>
    <n v="23"/>
  </r>
  <r>
    <x v="2"/>
    <x v="93"/>
    <s v="Footwear, Shoes, SlipOns, Mens, M, Black"/>
    <n v="2"/>
    <n v="5.5"/>
    <n v="11"/>
  </r>
  <r>
    <x v="2"/>
    <x v="94"/>
    <s v="Footwear, Shoes, SlipOns, Mens, M, Red"/>
    <n v="2"/>
    <n v="5.5"/>
    <n v="11"/>
  </r>
  <r>
    <x v="2"/>
    <x v="95"/>
    <s v="Footwear, Shoes, SlipOns, Mens, M, White"/>
    <n v="5"/>
    <n v="5.5"/>
    <n v="27.5"/>
  </r>
  <r>
    <x v="2"/>
    <x v="102"/>
    <s v="Footwear, Shoes, SlipOns, Womens, M, Black"/>
    <n v="2"/>
    <n v="5.5"/>
    <n v="11"/>
  </r>
  <r>
    <x v="2"/>
    <x v="103"/>
    <s v="Footwear, Shoes, SlipOns, Womens, M, Red"/>
    <n v="2"/>
    <n v="5.5"/>
    <n v="11"/>
  </r>
  <r>
    <x v="2"/>
    <x v="104"/>
    <s v="Footwear, Shoes, SlipOns, Womens, M, White"/>
    <n v="2"/>
    <n v="5.5"/>
    <n v="11"/>
  </r>
  <r>
    <x v="2"/>
    <x v="111"/>
    <s v="Footwear, Shoes, SlipOns, Boys, M, Black"/>
    <n v="2"/>
    <n v="2.5"/>
    <n v="5"/>
  </r>
  <r>
    <x v="2"/>
    <x v="112"/>
    <s v="Footwear, Shoes, SlipOns, Boys, M, Red"/>
    <n v="5"/>
    <n v="2.5"/>
    <n v="12.5"/>
  </r>
  <r>
    <x v="2"/>
    <x v="113"/>
    <s v="Footwear, Shoes, SlipOns, Boys, M, White"/>
    <n v="2"/>
    <n v="2.5"/>
    <n v="5"/>
  </r>
  <r>
    <x v="2"/>
    <x v="120"/>
    <s v="Footwear, Shoes, SlipOns, Girls, M, Black"/>
    <n v="4"/>
    <n v="2.5"/>
    <n v="10"/>
  </r>
  <r>
    <x v="2"/>
    <x v="121"/>
    <s v="Footwear, Shoes, SlipOns, Girls, M, Red"/>
    <n v="2"/>
    <n v="2.5"/>
    <n v="5"/>
  </r>
  <r>
    <x v="2"/>
    <x v="122"/>
    <s v="Footwear, Shoes, SlipOns, Girls, M, White"/>
    <n v="1"/>
    <n v="2.5"/>
    <n v="2.5"/>
  </r>
  <r>
    <x v="2"/>
    <x v="130"/>
    <s v="Accessories, Hair Accessories, Ponytail Ties, Women, Women, Assorted Set"/>
    <n v="1"/>
    <n v="4.5"/>
    <n v="4.5"/>
  </r>
  <r>
    <x v="2"/>
    <x v="131"/>
    <s v="Accessories, Hair Accessories, Headbands, Women, Women, Assorted Set"/>
    <n v="4"/>
    <n v="4.5"/>
    <n v="18"/>
  </r>
  <r>
    <x v="2"/>
    <x v="132"/>
    <s v="Accessories, Hair Accessories, Ponytail Ties, Girls, Girls, Assorted Set"/>
    <n v="5"/>
    <n v="4.5"/>
    <n v="22.5"/>
  </r>
  <r>
    <x v="2"/>
    <x v="133"/>
    <s v="Accessories, Hair Accessories, Headbands, Girls, Girls, Assorted Set"/>
    <n v="2"/>
    <n v="4.5"/>
    <n v="9"/>
  </r>
  <r>
    <x v="2"/>
    <x v="134"/>
    <s v="Accessories, Jewelry, Necklace, Women, 18&quot;, Gold"/>
    <n v="4"/>
    <n v="17.5"/>
    <n v="70"/>
  </r>
  <r>
    <x v="2"/>
    <x v="135"/>
    <s v="Accessories, Jewelry, Necklace, Women, 18&quot;, Silver"/>
    <n v="2"/>
    <n v="17.5"/>
    <n v="35"/>
  </r>
  <r>
    <x v="2"/>
    <x v="136"/>
    <s v="Accessories, Jewelry, Necklace, Girls, 10&quot;, Gold"/>
    <n v="5"/>
    <n v="14.5"/>
    <n v="72.5"/>
  </r>
  <r>
    <x v="2"/>
    <x v="137"/>
    <s v="Accessories, Jewelry, Necklace, Girls, 10&quot;, Silver"/>
    <n v="2"/>
    <n v="14.5"/>
    <n v="29"/>
  </r>
  <r>
    <x v="2"/>
    <x v="138"/>
    <s v="Accessories, Jewelry, Bracelet, Women, 8&quot;, Gold"/>
    <n v="1"/>
    <n v="4"/>
    <n v="4"/>
  </r>
  <r>
    <x v="2"/>
    <x v="139"/>
    <s v="Accessories, Jewelry, Bracelet, Women, 8&quot;, Silver"/>
    <n v="3"/>
    <n v="4"/>
    <n v="12"/>
  </r>
  <r>
    <x v="2"/>
    <x v="140"/>
    <s v="Accessories, Jewelry, Bracelet, Girls, 5&quot;, Gold"/>
    <n v="1"/>
    <n v="4.5"/>
    <n v="4.5"/>
  </r>
  <r>
    <x v="2"/>
    <x v="141"/>
    <s v="Accessories, Jewelry, Bracelet, Girls, 5&quot;, Silver"/>
    <n v="2"/>
    <n v="4.5"/>
    <n v="9"/>
  </r>
  <r>
    <x v="2"/>
    <x v="142"/>
    <s v="Hats, Sun hat, Eyelet, Women, Women, White"/>
    <n v="2"/>
    <n v="5.5"/>
    <n v="11"/>
  </r>
  <r>
    <x v="2"/>
    <x v="143"/>
    <s v="Hats, Sun hat, Eyelet, Women, Women, Blue"/>
    <n v="4"/>
    <n v="5.5"/>
    <n v="22"/>
  </r>
  <r>
    <x v="2"/>
    <x v="144"/>
    <s v="Hats, Sun hat, Eyelet, Girls, Girls, White"/>
    <n v="3"/>
    <n v="4"/>
    <n v="12"/>
  </r>
  <r>
    <x v="2"/>
    <x v="145"/>
    <s v="Hats, Sun hat, Eyelet, Girls, Girls, Blue"/>
    <n v="4"/>
    <n v="4"/>
    <n v="16"/>
  </r>
  <r>
    <x v="2"/>
    <x v="146"/>
    <s v="Hats, Ball cap, Cotton, Mens, Mens, Blue"/>
    <n v="1"/>
    <n v="2.5"/>
    <n v="2.5"/>
  </r>
  <r>
    <x v="2"/>
    <x v="147"/>
    <s v="Hats, Ball cap, Cotton, Mens, Mens, Green"/>
    <n v="3"/>
    <n v="2.5"/>
    <n v="7.5"/>
  </r>
  <r>
    <x v="2"/>
    <x v="148"/>
    <s v="Hats, Ball cap, Cotton, Mens, Mens, Red"/>
    <n v="1"/>
    <n v="2.5"/>
    <n v="2.5"/>
  </r>
  <r>
    <x v="3"/>
    <x v="6"/>
    <s v="Clothing, Pant, Dress, Mens, L, Black"/>
    <n v="10"/>
    <n v="16"/>
    <n v="160"/>
  </r>
  <r>
    <x v="3"/>
    <x v="7"/>
    <s v="Clothing, Pant, Dress, Mens, L, Brown"/>
    <n v="6"/>
    <n v="16"/>
    <n v="96"/>
  </r>
  <r>
    <x v="3"/>
    <x v="8"/>
    <s v="Clothing, Pant, Dress, Mens, L, Tan"/>
    <n v="2"/>
    <n v="16"/>
    <n v="32"/>
  </r>
  <r>
    <x v="3"/>
    <x v="12"/>
    <s v="Clothing, Pant, Dress, Womens, M, Black"/>
    <n v="2"/>
    <n v="13"/>
    <n v="26"/>
  </r>
  <r>
    <x v="3"/>
    <x v="13"/>
    <s v="Clothing, Pant, Dress, Womens, M, Brown"/>
    <n v="5"/>
    <n v="13"/>
    <n v="65"/>
  </r>
  <r>
    <x v="3"/>
    <x v="14"/>
    <s v="Clothing, Pant, Dress, Womens, M, Tan"/>
    <n v="10"/>
    <n v="13"/>
    <n v="130"/>
  </r>
  <r>
    <x v="3"/>
    <x v="81"/>
    <s v="Clothing, Skirt &amp; Top Set, Playtime, Girls, S, Flowered"/>
    <n v="4"/>
    <n v="10"/>
    <n v="40"/>
  </r>
  <r>
    <x v="3"/>
    <x v="82"/>
    <s v="Clothing, Skirt &amp; Top Set, Playtime, Girls, S, Butterflies"/>
    <n v="5"/>
    <n v="10"/>
    <n v="50"/>
  </r>
  <r>
    <x v="3"/>
    <x v="83"/>
    <s v="Clothing, Skirt &amp; Top Set, Playtime, Girls, S, Animals"/>
    <n v="8"/>
    <n v="10"/>
    <n v="80"/>
  </r>
  <r>
    <x v="3"/>
    <x v="84"/>
    <s v="Clothing, Skirt &amp; Top Set, Playtime, Girls, M, Flowered"/>
    <n v="10"/>
    <n v="11.5"/>
    <n v="115"/>
  </r>
  <r>
    <x v="3"/>
    <x v="85"/>
    <s v="Clothing, Skirt &amp; Top Set, Playtime, Girls, M, Butterflies"/>
    <n v="5"/>
    <n v="11.5"/>
    <n v="57.5"/>
  </r>
  <r>
    <x v="3"/>
    <x v="86"/>
    <s v="Clothing, Skirt &amp; Top Set, Playtime, Girls, M, Animals"/>
    <n v="9"/>
    <n v="11.5"/>
    <n v="103.5"/>
  </r>
  <r>
    <x v="4"/>
    <x v="39"/>
    <s v="Clothing, Pant, Casual, Mens, M, Green"/>
    <n v="9"/>
    <n v="22"/>
    <n v="198"/>
  </r>
  <r>
    <x v="4"/>
    <x v="40"/>
    <s v="Clothing, Pant, Casual, Mens, M, Blue"/>
    <n v="8"/>
    <n v="22"/>
    <n v="176"/>
  </r>
  <r>
    <x v="4"/>
    <x v="41"/>
    <s v="Clothing, Pant, Casual, Mens, M, White"/>
    <n v="9"/>
    <n v="22"/>
    <n v="198"/>
  </r>
  <r>
    <x v="4"/>
    <x v="48"/>
    <s v="Clothing, Pant, Casual, Womens, M, Green"/>
    <n v="10"/>
    <n v="22"/>
    <n v="220"/>
  </r>
  <r>
    <x v="4"/>
    <x v="49"/>
    <s v="Clothing, Pant, Casual, Womens, M, Blue"/>
    <n v="8"/>
    <n v="22"/>
    <n v="176"/>
  </r>
  <r>
    <x v="4"/>
    <x v="50"/>
    <s v="Clothing, Pant, Casual, Womens, M, White"/>
    <n v="10"/>
    <n v="22"/>
    <n v="220"/>
  </r>
  <r>
    <x v="4"/>
    <x v="57"/>
    <s v="Clothing, Pant, Casual, Boys, M, Green"/>
    <n v="9"/>
    <n v="14.5"/>
    <n v="130.5"/>
  </r>
  <r>
    <x v="4"/>
    <x v="58"/>
    <s v="Clothing, Pant, Casual, Boys, M, Blue"/>
    <n v="9"/>
    <n v="14.5"/>
    <n v="130.5"/>
  </r>
  <r>
    <x v="4"/>
    <x v="59"/>
    <s v="Clothing, Pant, Casual, Boys, M, White"/>
    <n v="9"/>
    <n v="14.5"/>
    <n v="130.5"/>
  </r>
  <r>
    <x v="4"/>
    <x v="66"/>
    <s v="Clothing, Pant, Casual, Girls, M, Green"/>
    <n v="9"/>
    <n v="14.5"/>
    <n v="130.5"/>
  </r>
  <r>
    <x v="4"/>
    <x v="67"/>
    <s v="Clothing, Pant, Casual, Girls, M, Blue"/>
    <n v="11"/>
    <n v="14.5"/>
    <n v="159.5"/>
  </r>
  <r>
    <x v="4"/>
    <x v="68"/>
    <s v="Clothing, Pant, Casual, Girls, M, White"/>
    <n v="10"/>
    <n v="14.5"/>
    <n v="145"/>
  </r>
  <r>
    <x v="4"/>
    <x v="75"/>
    <s v="Clothing, Skirt, Flare, Womens, M, Blue"/>
    <n v="9"/>
    <n v="29.5"/>
    <n v="265.5"/>
  </r>
  <r>
    <x v="4"/>
    <x v="76"/>
    <s v="Clothing, Skirt, Flare, Womens, M, Yellow"/>
    <n v="9"/>
    <n v="29.5"/>
    <n v="265.5"/>
  </r>
  <r>
    <x v="4"/>
    <x v="77"/>
    <s v="Clothing, Skirt, Flare, Womens, M, Pink"/>
    <n v="9"/>
    <n v="29.5"/>
    <n v="265.5"/>
  </r>
  <r>
    <x v="4"/>
    <x v="84"/>
    <s v="Clothing, Skirt &amp; Top Set, Playtime, Girls, M, Flowered"/>
    <n v="9"/>
    <n v="11.5"/>
    <n v="103.5"/>
  </r>
  <r>
    <x v="4"/>
    <x v="85"/>
    <s v="Clothing, Skirt &amp; Top Set, Playtime, Girls, M, Butterflies"/>
    <n v="8"/>
    <n v="11.5"/>
    <n v="92"/>
  </r>
  <r>
    <x v="4"/>
    <x v="86"/>
    <s v="Clothing, Skirt &amp; Top Set, Playtime, Girls, M, Animals"/>
    <n v="9"/>
    <n v="11.5"/>
    <n v="103.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8">
  <r>
    <n v="100"/>
    <x v="0"/>
    <x v="0"/>
    <s v="Clothing, Pant, Dress, Mens, S, Black"/>
    <n v="2"/>
    <n v="25"/>
    <m/>
    <n v="25"/>
    <n v="50"/>
  </r>
  <r>
    <n v="101"/>
    <x v="0"/>
    <x v="0"/>
    <s v="Clothing, Pant, Dress, Mens, S, Brown"/>
    <n v="8"/>
    <n v="25"/>
    <m/>
    <n v="25"/>
    <n v="200"/>
  </r>
  <r>
    <n v="102"/>
    <x v="0"/>
    <x v="0"/>
    <s v="Clothing, Pant, Dress, Mens, S, Tan"/>
    <n v="4"/>
    <n v="25"/>
    <m/>
    <n v="25"/>
    <n v="100"/>
  </r>
  <r>
    <n v="103"/>
    <x v="0"/>
    <x v="0"/>
    <s v="Clothing, Pant, Dress, Mens, M, Black"/>
    <n v="10"/>
    <n v="32.5"/>
    <m/>
    <n v="32.5"/>
    <n v="325"/>
  </r>
  <r>
    <n v="104"/>
    <x v="0"/>
    <x v="0"/>
    <s v="Clothing, Pant, Dress, Mens, M, Brown"/>
    <n v="8"/>
    <n v="32.5"/>
    <n v="0.5"/>
    <n v="16.25"/>
    <n v="130"/>
  </r>
  <r>
    <n v="105"/>
    <x v="0"/>
    <x v="0"/>
    <s v="Clothing, Pant, Dress, Mens, M, Tan"/>
    <n v="6"/>
    <n v="32.5"/>
    <m/>
    <n v="32.5"/>
    <n v="195"/>
  </r>
  <r>
    <n v="106"/>
    <x v="0"/>
    <x v="0"/>
    <s v="Clothing, Pant, Dress, Mens, L, Black"/>
    <n v="4"/>
    <n v="40"/>
    <m/>
    <n v="40"/>
    <n v="160"/>
  </r>
  <r>
    <n v="107"/>
    <x v="0"/>
    <x v="0"/>
    <s v="Clothing, Pant, Dress, Mens, L, Brown"/>
    <n v="6"/>
    <n v="40"/>
    <n v="0.1"/>
    <n v="36"/>
    <n v="216"/>
  </r>
  <r>
    <n v="108"/>
    <x v="0"/>
    <x v="0"/>
    <s v="Clothing, Pant, Dress, Mens, L, Tan"/>
    <n v="4"/>
    <n v="40"/>
    <m/>
    <n v="40"/>
    <n v="160"/>
  </r>
  <r>
    <n v="109"/>
    <x v="1"/>
    <x v="1"/>
    <s v="Clothing, Pant, Dress, Womens, S, Black"/>
    <n v="2"/>
    <n v="25"/>
    <m/>
    <n v="25"/>
    <n v="50"/>
  </r>
  <r>
    <n v="110"/>
    <x v="1"/>
    <x v="1"/>
    <s v="Clothing, Pant, Dress, Womens, S, Brown"/>
    <n v="10"/>
    <n v="25"/>
    <m/>
    <n v="25"/>
    <n v="250"/>
  </r>
  <r>
    <n v="111"/>
    <x v="1"/>
    <x v="1"/>
    <s v="Clothing, Pant, Dress, Womens, S, Tan"/>
    <n v="10"/>
    <n v="25"/>
    <m/>
    <n v="25"/>
    <n v="250"/>
  </r>
  <r>
    <n v="112"/>
    <x v="1"/>
    <x v="1"/>
    <s v="Clothing, Pant, Dress, Womens, M, Black"/>
    <n v="6"/>
    <n v="32.5"/>
    <m/>
    <n v="32.5"/>
    <n v="195"/>
  </r>
  <r>
    <n v="113"/>
    <x v="1"/>
    <x v="1"/>
    <s v="Clothing, Pant, Dress, Womens, M, Brown"/>
    <n v="6"/>
    <n v="32.5"/>
    <m/>
    <n v="32.5"/>
    <n v="195"/>
  </r>
  <r>
    <n v="114"/>
    <x v="1"/>
    <x v="1"/>
    <s v="Clothing, Pant, Dress, Womens, M, Tan"/>
    <n v="4"/>
    <n v="32.5"/>
    <m/>
    <n v="32.5"/>
    <n v="130"/>
  </r>
  <r>
    <n v="115"/>
    <x v="1"/>
    <x v="1"/>
    <s v="Clothing, Pant, Dress, Womens, L, Black"/>
    <n v="10"/>
    <n v="40"/>
    <m/>
    <n v="40"/>
    <n v="400"/>
  </r>
  <r>
    <n v="116"/>
    <x v="1"/>
    <x v="1"/>
    <s v="Clothing, Pant, Dress, Womens, L, Brown"/>
    <n v="4"/>
    <n v="40"/>
    <m/>
    <n v="40"/>
    <n v="160"/>
  </r>
  <r>
    <n v="117"/>
    <x v="1"/>
    <x v="1"/>
    <s v="Clothing, Pant, Dress, Womens, L, Tan"/>
    <n v="2"/>
    <n v="40"/>
    <m/>
    <n v="40"/>
    <n v="80"/>
  </r>
  <r>
    <n v="118"/>
    <x v="2"/>
    <x v="2"/>
    <s v="Clothing, Pant, Dress, Boys, S, Black"/>
    <n v="8"/>
    <n v="17.5"/>
    <m/>
    <n v="17.5"/>
    <n v="140"/>
  </r>
  <r>
    <n v="119"/>
    <x v="2"/>
    <x v="2"/>
    <s v="Clothing, Pant, Dress, Boys, S, Brown"/>
    <n v="8"/>
    <n v="17.5"/>
    <m/>
    <n v="17.5"/>
    <n v="140"/>
  </r>
  <r>
    <n v="120"/>
    <x v="2"/>
    <x v="2"/>
    <s v="Clothing, Pant, Dress, Boys, S, Tan"/>
    <n v="4"/>
    <n v="17.5"/>
    <m/>
    <n v="17.5"/>
    <n v="70"/>
  </r>
  <r>
    <n v="121"/>
    <x v="2"/>
    <x v="2"/>
    <s v="Clothing, Pant, Dress, Boys, M, Black"/>
    <n v="10"/>
    <n v="21.25"/>
    <m/>
    <n v="21.25"/>
    <n v="212.5"/>
  </r>
  <r>
    <n v="122"/>
    <x v="2"/>
    <x v="2"/>
    <s v="Clothing, Pant, Dress, Boys, M, Brown"/>
    <n v="4"/>
    <n v="21.25"/>
    <m/>
    <n v="21.25"/>
    <n v="85"/>
  </r>
  <r>
    <n v="123"/>
    <x v="2"/>
    <x v="2"/>
    <s v="Clothing, Pant, Dress, Boys, M, Tan"/>
    <n v="2"/>
    <n v="21.25"/>
    <m/>
    <n v="21.25"/>
    <n v="42.5"/>
  </r>
  <r>
    <n v="124"/>
    <x v="2"/>
    <x v="2"/>
    <s v="Clothing, Pant, Dress, Boys, L, Black"/>
    <n v="10"/>
    <n v="25"/>
    <m/>
    <n v="25"/>
    <n v="250"/>
  </r>
  <r>
    <n v="125"/>
    <x v="2"/>
    <x v="2"/>
    <s v="Clothing, Pant, Dress, Boys, L, Brown"/>
    <n v="10"/>
    <n v="25"/>
    <n v="0.1"/>
    <n v="22.5"/>
    <n v="225"/>
  </r>
  <r>
    <n v="126"/>
    <x v="3"/>
    <x v="3"/>
    <s v="Clothing, Pant, Dress, Boys, L, Tan"/>
    <n v="8"/>
    <n v="25"/>
    <m/>
    <n v="25"/>
    <n v="200"/>
  </r>
  <r>
    <n v="127"/>
    <x v="3"/>
    <x v="3"/>
    <s v="Clothing, Pant, Dress, Girls, S, Black"/>
    <n v="6"/>
    <n v="17.5"/>
    <m/>
    <n v="17.5"/>
    <n v="105"/>
  </r>
  <r>
    <n v="128"/>
    <x v="3"/>
    <x v="3"/>
    <s v="Clothing, Pant, Dress, Girls, S, Brown"/>
    <n v="8"/>
    <n v="17.5"/>
    <m/>
    <n v="17.5"/>
    <n v="140"/>
  </r>
  <r>
    <n v="129"/>
    <x v="3"/>
    <x v="3"/>
    <s v="Clothing, Pant, Dress, Girls, S, Tan"/>
    <n v="10"/>
    <n v="17.5"/>
    <m/>
    <n v="17.5"/>
    <n v="175"/>
  </r>
  <r>
    <n v="130"/>
    <x v="3"/>
    <x v="3"/>
    <s v="Clothing, Pant, Dress, Girls, M, Black"/>
    <n v="6"/>
    <n v="21.25"/>
    <m/>
    <n v="21.25"/>
    <n v="127.5"/>
  </r>
  <r>
    <n v="131"/>
    <x v="3"/>
    <x v="3"/>
    <s v="Clothing, Pant, Dress, Girls, M, Brown"/>
    <n v="8"/>
    <n v="21.25"/>
    <m/>
    <n v="21.25"/>
    <n v="170"/>
  </r>
  <r>
    <n v="132"/>
    <x v="3"/>
    <x v="3"/>
    <s v="Clothing, Pant, Dress, Girls, M, Tan"/>
    <n v="10"/>
    <n v="21.25"/>
    <m/>
    <n v="21.25"/>
    <n v="212.5"/>
  </r>
  <r>
    <n v="133"/>
    <x v="3"/>
    <x v="3"/>
    <s v="Clothing, Pant, Dress, Girls, L, Black"/>
    <n v="10"/>
    <n v="25"/>
    <m/>
    <n v="25"/>
    <n v="250"/>
  </r>
  <r>
    <n v="134"/>
    <x v="3"/>
    <x v="3"/>
    <s v="Clothing, Pant, Dress, Girls, L, Brown"/>
    <n v="10"/>
    <n v="25"/>
    <m/>
    <n v="25"/>
    <n v="250"/>
  </r>
  <r>
    <n v="135"/>
    <x v="4"/>
    <x v="4"/>
    <s v="Clothing, Pant, Dress, Girls, L, Tan"/>
    <n v="4"/>
    <n v="25"/>
    <m/>
    <n v="25"/>
    <n v="100"/>
  </r>
  <r>
    <n v="136"/>
    <x v="4"/>
    <x v="4"/>
    <s v="Clothing, Pant, Casual, Mens, S, Green"/>
    <n v="2"/>
    <n v="43.75"/>
    <m/>
    <n v="43.75"/>
    <n v="87.5"/>
  </r>
  <r>
    <n v="137"/>
    <x v="4"/>
    <x v="4"/>
    <s v="Clothing, Pant, Casual, Mens, S, Blue"/>
    <n v="6"/>
    <n v="43.75"/>
    <m/>
    <n v="43.75"/>
    <n v="262.5"/>
  </r>
  <r>
    <n v="138"/>
    <x v="4"/>
    <x v="4"/>
    <s v="Clothing, Pant, Casual, Mens, S, White"/>
    <n v="6"/>
    <n v="43.75"/>
    <m/>
    <n v="43.75"/>
    <n v="262.5"/>
  </r>
  <r>
    <n v="139"/>
    <x v="4"/>
    <x v="4"/>
    <s v="Clothing, Pant, Casual, Mens, M, Green"/>
    <n v="10"/>
    <n v="55"/>
    <m/>
    <n v="55"/>
    <n v="550"/>
  </r>
  <r>
    <n v="140"/>
    <x v="4"/>
    <x v="4"/>
    <s v="Clothing, Pant, Casual, Mens, M, Blue"/>
    <n v="10"/>
    <n v="55"/>
    <m/>
    <n v="55"/>
    <n v="550"/>
  </r>
  <r>
    <n v="141"/>
    <x v="4"/>
    <x v="4"/>
    <s v="Clothing, Pant, Casual, Mens, M, White"/>
    <n v="8"/>
    <n v="55"/>
    <m/>
    <n v="55"/>
    <n v="440"/>
  </r>
  <r>
    <n v="142"/>
    <x v="5"/>
    <x v="5"/>
    <s v="Clothing, Pant, Casual, Mens, L, Green"/>
    <n v="8"/>
    <n v="70"/>
    <m/>
    <n v="70"/>
    <n v="560"/>
  </r>
  <r>
    <n v="143"/>
    <x v="5"/>
    <x v="5"/>
    <s v="Clothing, Pant, Casual, Mens, L, Blue"/>
    <n v="4"/>
    <n v="70"/>
    <m/>
    <n v="70"/>
    <n v="280"/>
  </r>
  <r>
    <n v="144"/>
    <x v="5"/>
    <x v="5"/>
    <s v="Clothing, Pant, Casual, Mens, L, White"/>
    <n v="4"/>
    <n v="70"/>
    <m/>
    <n v="70"/>
    <n v="280"/>
  </r>
  <r>
    <n v="145"/>
    <x v="5"/>
    <x v="5"/>
    <s v="Clothing, Pant, Casual, Womens, S, Green"/>
    <n v="4"/>
    <n v="43.75"/>
    <m/>
    <n v="43.75"/>
    <n v="175"/>
  </r>
  <r>
    <n v="146"/>
    <x v="5"/>
    <x v="5"/>
    <s v="Clothing, Pant, Casual, Womens, S, Blue"/>
    <n v="2"/>
    <n v="43.75"/>
    <m/>
    <n v="43.75"/>
    <n v="87.5"/>
  </r>
  <r>
    <n v="147"/>
    <x v="5"/>
    <x v="5"/>
    <s v="Clothing, Pant, Casual, Womens, S, White"/>
    <n v="2"/>
    <n v="43.75"/>
    <m/>
    <n v="43.75"/>
    <n v="87.5"/>
  </r>
  <r>
    <n v="148"/>
    <x v="5"/>
    <x v="5"/>
    <s v="Clothing, Pant, Casual, Womens, M, Green"/>
    <n v="2"/>
    <n v="55"/>
    <m/>
    <n v="55"/>
    <n v="110"/>
  </r>
  <r>
    <n v="149"/>
    <x v="5"/>
    <x v="5"/>
    <s v="Clothing, Pant, Casual, Womens, M, Blue"/>
    <n v="2"/>
    <n v="55"/>
    <m/>
    <n v="55"/>
    <n v="110"/>
  </r>
  <r>
    <n v="150"/>
    <x v="5"/>
    <x v="5"/>
    <s v="Clothing, Pant, Casual, Womens, M, White"/>
    <n v="2"/>
    <n v="55"/>
    <m/>
    <n v="55"/>
    <n v="110"/>
  </r>
  <r>
    <n v="151"/>
    <x v="5"/>
    <x v="5"/>
    <s v="Clothing, Pant, Casual, Womens, L, Green"/>
    <n v="2"/>
    <n v="70"/>
    <m/>
    <n v="70"/>
    <n v="140"/>
  </r>
  <r>
    <n v="152"/>
    <x v="6"/>
    <x v="6"/>
    <s v="Clothing, Pant, Casual, Womens, L, Blue"/>
    <n v="6"/>
    <n v="70"/>
    <m/>
    <n v="70"/>
    <n v="420"/>
  </r>
  <r>
    <n v="153"/>
    <x v="6"/>
    <x v="6"/>
    <s v="Clothing, Pant, Casual, Womens, L, White"/>
    <n v="4"/>
    <n v="70"/>
    <m/>
    <n v="70"/>
    <n v="280"/>
  </r>
  <r>
    <n v="154"/>
    <x v="6"/>
    <x v="6"/>
    <s v="Clothing, Pant, Casual, Boys, S, Green"/>
    <n v="6"/>
    <n v="25"/>
    <m/>
    <n v="25"/>
    <n v="150"/>
  </r>
  <r>
    <n v="155"/>
    <x v="6"/>
    <x v="6"/>
    <s v="Clothing, Pant, Casual, Boys, S, Blue"/>
    <n v="8"/>
    <n v="25"/>
    <m/>
    <n v="25"/>
    <n v="200"/>
  </r>
  <r>
    <n v="156"/>
    <x v="6"/>
    <x v="6"/>
    <s v="Clothing, Pant, Casual, Boys, S, White"/>
    <n v="4"/>
    <n v="25"/>
    <m/>
    <n v="25"/>
    <n v="100"/>
  </r>
  <r>
    <n v="157"/>
    <x v="6"/>
    <x v="6"/>
    <s v="Clothing, Pant, Casual, Boys, M, Green"/>
    <n v="10"/>
    <n v="36.25"/>
    <m/>
    <n v="36.25"/>
    <n v="362.5"/>
  </r>
  <r>
    <n v="158"/>
    <x v="6"/>
    <x v="6"/>
    <s v="Clothing, Pant, Casual, Boys, M, Blue"/>
    <n v="4"/>
    <n v="36.25"/>
    <m/>
    <n v="36.25"/>
    <n v="145"/>
  </r>
  <r>
    <n v="159"/>
    <x v="7"/>
    <x v="7"/>
    <s v="Clothing, Pant, Casual, Boys, M, White"/>
    <n v="2"/>
    <n v="36.25"/>
    <m/>
    <n v="36.25"/>
    <n v="72.5"/>
  </r>
  <r>
    <n v="160"/>
    <x v="7"/>
    <x v="7"/>
    <s v="Clothing, Pant, Casual, Boys, L, Green"/>
    <n v="6"/>
    <n v="47.5"/>
    <m/>
    <n v="47.5"/>
    <n v="285"/>
  </r>
  <r>
    <n v="161"/>
    <x v="7"/>
    <x v="7"/>
    <s v="Clothing, Pant, Casual, Boys, L, Blue"/>
    <n v="6"/>
    <n v="47.5"/>
    <m/>
    <n v="47.5"/>
    <n v="285"/>
  </r>
  <r>
    <n v="162"/>
    <x v="7"/>
    <x v="7"/>
    <s v="Clothing, Pant, Casual, Boys, L, White"/>
    <n v="6"/>
    <n v="47.5"/>
    <m/>
    <n v="47.5"/>
    <n v="285"/>
  </r>
  <r>
    <n v="163"/>
    <x v="7"/>
    <x v="7"/>
    <s v="Clothing, Pant, Casual, Girls, S, Green"/>
    <n v="4"/>
    <n v="25"/>
    <n v="0.2"/>
    <n v="20"/>
    <n v="80"/>
  </r>
  <r>
    <n v="164"/>
    <x v="8"/>
    <x v="8"/>
    <s v="Clothing, Pant, Casual, Girls, S, Blue"/>
    <n v="10"/>
    <n v="25"/>
    <m/>
    <n v="25"/>
    <n v="250"/>
  </r>
  <r>
    <n v="165"/>
    <x v="8"/>
    <x v="8"/>
    <s v="Clothing, Pant, Casual, Girls, S, White"/>
    <n v="4"/>
    <n v="25"/>
    <m/>
    <n v="25"/>
    <n v="100"/>
  </r>
  <r>
    <n v="166"/>
    <x v="8"/>
    <x v="8"/>
    <s v="Clothing, Pant, Casual, Girls, M, Green"/>
    <n v="10"/>
    <n v="36.25"/>
    <m/>
    <n v="36.25"/>
    <n v="362.5"/>
  </r>
  <r>
    <n v="167"/>
    <x v="8"/>
    <x v="8"/>
    <s v="Clothing, Pant, Casual, Girls, M, Blue"/>
    <n v="4"/>
    <n v="36.25"/>
    <m/>
    <n v="36.25"/>
    <n v="145"/>
  </r>
  <r>
    <n v="168"/>
    <x v="8"/>
    <x v="8"/>
    <s v="Clothing, Pant, Casual, Girls, M, White"/>
    <n v="4"/>
    <n v="36.25"/>
    <m/>
    <n v="36.25"/>
    <n v="145"/>
  </r>
  <r>
    <n v="169"/>
    <x v="8"/>
    <x v="8"/>
    <s v="Clothing, Pant, Casual, Girls, L, Green"/>
    <n v="10"/>
    <n v="47.5"/>
    <m/>
    <n v="47.5"/>
    <n v="475"/>
  </r>
  <r>
    <n v="170"/>
    <x v="9"/>
    <x v="9"/>
    <s v="Clothing, Pant, Casual, Girls, L, Blue"/>
    <n v="6"/>
    <n v="47.5"/>
    <m/>
    <n v="47.5"/>
    <n v="285"/>
  </r>
  <r>
    <n v="171"/>
    <x v="9"/>
    <x v="9"/>
    <s v="Clothing, Pant, Casual, Girls, L, White"/>
    <n v="6"/>
    <n v="47.5"/>
    <m/>
    <n v="47.5"/>
    <n v="285"/>
  </r>
  <r>
    <n v="172"/>
    <x v="9"/>
    <x v="9"/>
    <s v="Clothing, Skirt, Flare, Womens, S, Blue"/>
    <n v="4"/>
    <n v="62.5"/>
    <m/>
    <n v="62.5"/>
    <n v="250"/>
  </r>
  <r>
    <n v="173"/>
    <x v="9"/>
    <x v="9"/>
    <s v="Clothing, Skirt, Flare, Womens, S, Yellow"/>
    <n v="6"/>
    <n v="62.5"/>
    <m/>
    <n v="62.5"/>
    <n v="375"/>
  </r>
  <r>
    <n v="174"/>
    <x v="9"/>
    <x v="9"/>
    <s v="Clothing, Skirt, Flare, Womens, S, Pink"/>
    <n v="4"/>
    <n v="62.5"/>
    <m/>
    <n v="62.5"/>
    <n v="250"/>
  </r>
  <r>
    <n v="175"/>
    <x v="9"/>
    <x v="9"/>
    <s v="Clothing, Skirt, Flare, Womens, M, Blue"/>
    <n v="10"/>
    <n v="73.75"/>
    <m/>
    <n v="73.75"/>
    <n v="737.5"/>
  </r>
  <r>
    <n v="176"/>
    <x v="9"/>
    <x v="9"/>
    <s v="Clothing, Skirt, Flare, Womens, M, Yellow"/>
    <n v="10"/>
    <n v="73.75"/>
    <m/>
    <n v="73.75"/>
    <n v="737.5"/>
  </r>
  <r>
    <n v="177"/>
    <x v="9"/>
    <x v="9"/>
    <s v="Clothing, Skirt, Flare, Womens, M, Pink"/>
    <n v="8"/>
    <n v="73.75"/>
    <m/>
    <n v="73.75"/>
    <n v="590"/>
  </r>
  <r>
    <n v="178"/>
    <x v="9"/>
    <x v="9"/>
    <s v="Clothing, Skirt, Flare, Womens, L, Blue"/>
    <n v="6"/>
    <n v="85"/>
    <m/>
    <n v="85"/>
    <n v="510"/>
  </r>
  <r>
    <n v="179"/>
    <x v="10"/>
    <x v="10"/>
    <s v="Clothing, Skirt, Flare, Womens, L, Yellow"/>
    <n v="4"/>
    <n v="85"/>
    <m/>
    <n v="85"/>
    <n v="340"/>
  </r>
  <r>
    <n v="180"/>
    <x v="10"/>
    <x v="10"/>
    <s v="Clothing, Skirt, Flare, Womens, L, Pink"/>
    <n v="8"/>
    <n v="85"/>
    <m/>
    <n v="85"/>
    <n v="680"/>
  </r>
  <r>
    <n v="181"/>
    <x v="10"/>
    <x v="10"/>
    <s v="Clothing, Skirt &amp; Top Set, Playtime, Girls, S, Flowered"/>
    <n v="8"/>
    <n v="25"/>
    <m/>
    <n v="25"/>
    <n v="200"/>
  </r>
  <r>
    <n v="182"/>
    <x v="10"/>
    <x v="10"/>
    <s v="Clothing, Skirt &amp; Top Set, Playtime, Girls, S, Butterflies"/>
    <n v="4"/>
    <n v="25"/>
    <m/>
    <n v="25"/>
    <n v="100"/>
  </r>
  <r>
    <n v="183"/>
    <x v="10"/>
    <x v="10"/>
    <s v="Clothing, Skirt &amp; Top Set, Playtime, Girls, S, Animals"/>
    <n v="8"/>
    <n v="25"/>
    <m/>
    <n v="25"/>
    <n v="200"/>
  </r>
  <r>
    <n v="184"/>
    <x v="10"/>
    <x v="10"/>
    <s v="Clothing, Skirt &amp; Top Set, Playtime, Girls, M, Flowered"/>
    <n v="2"/>
    <n v="28.75"/>
    <m/>
    <n v="28.75"/>
    <n v="57.5"/>
  </r>
  <r>
    <n v="185"/>
    <x v="11"/>
    <x v="11"/>
    <s v="Clothing, Skirt &amp; Top Set, Playtime, Girls, M, Butterflies"/>
    <n v="10"/>
    <n v="28.75"/>
    <m/>
    <n v="28.75"/>
    <n v="287.5"/>
  </r>
  <r>
    <n v="186"/>
    <x v="11"/>
    <x v="11"/>
    <s v="Clothing, Skirt &amp; Top Set, Playtime, Girls, M, Animals"/>
    <n v="4"/>
    <n v="28.75"/>
    <m/>
    <n v="28.75"/>
    <n v="115"/>
  </r>
  <r>
    <n v="187"/>
    <x v="11"/>
    <x v="11"/>
    <s v="Clothing, Skirt &amp; Top Set, Playtime, Girls, L, Flowered"/>
    <n v="6"/>
    <n v="32.5"/>
    <m/>
    <n v="32.5"/>
    <n v="195"/>
  </r>
  <r>
    <n v="188"/>
    <x v="11"/>
    <x v="11"/>
    <s v="Clothing, Skirt &amp; Top Set, Playtime, Girls, L, Butterflies"/>
    <n v="2"/>
    <n v="32.5"/>
    <m/>
    <n v="32.5"/>
    <n v="65"/>
  </r>
  <r>
    <n v="189"/>
    <x v="11"/>
    <x v="11"/>
    <s v="Clothing, Skirt &amp; Top Set, Playtime, Girls, L, Animals"/>
    <n v="2"/>
    <n v="32.5"/>
    <m/>
    <n v="32.5"/>
    <n v="65"/>
  </r>
  <r>
    <n v="190"/>
    <x v="11"/>
    <x v="11"/>
    <s v="Footwear, Shoes, SlipOns, Mens, S, Black"/>
    <n v="6"/>
    <n v="6.25"/>
    <m/>
    <n v="6.25"/>
    <n v="37.5"/>
  </r>
  <r>
    <n v="191"/>
    <x v="12"/>
    <x v="12"/>
    <s v="Footwear, Shoes, SlipOns, Mens, S, Red"/>
    <n v="10"/>
    <n v="6.25"/>
    <m/>
    <n v="6.25"/>
    <n v="62.5"/>
  </r>
  <r>
    <n v="192"/>
    <x v="12"/>
    <x v="12"/>
    <s v="Footwear, Shoes, SlipOns, Mens, S, White"/>
    <n v="10"/>
    <n v="6.25"/>
    <m/>
    <n v="6.25"/>
    <n v="62.5"/>
  </r>
  <r>
    <n v="193"/>
    <x v="12"/>
    <x v="12"/>
    <s v="Footwear, Shoes, SlipOns, Mens, M, Black"/>
    <n v="4"/>
    <n v="13.75"/>
    <m/>
    <n v="13.75"/>
    <n v="55"/>
  </r>
  <r>
    <n v="194"/>
    <x v="12"/>
    <x v="12"/>
    <s v="Footwear, Shoes, SlipOns, Mens, M, Red"/>
    <n v="4"/>
    <n v="13.75"/>
    <m/>
    <n v="13.75"/>
    <n v="55"/>
  </r>
  <r>
    <n v="195"/>
    <x v="13"/>
    <x v="13"/>
    <s v="Footwear, Shoes, SlipOns, Mens, M, White"/>
    <n v="10"/>
    <n v="13.75"/>
    <m/>
    <n v="13.75"/>
    <n v="137.5"/>
  </r>
  <r>
    <n v="196"/>
    <x v="13"/>
    <x v="13"/>
    <s v="Footwear, Shoes, SlipOns, Mens, L, Black"/>
    <n v="2"/>
    <n v="21.25"/>
    <m/>
    <n v="21.25"/>
    <n v="42.5"/>
  </r>
  <r>
    <n v="197"/>
    <x v="13"/>
    <x v="13"/>
    <s v="Footwear, Shoes, SlipOns, Mens, L, Red"/>
    <n v="4"/>
    <n v="21.25"/>
    <m/>
    <n v="21.25"/>
    <n v="85"/>
  </r>
  <r>
    <n v="198"/>
    <x v="13"/>
    <x v="13"/>
    <s v="Footwear, Shoes, SlipOns, Mens, L, White"/>
    <n v="4"/>
    <n v="21.25"/>
    <n v="0.05"/>
    <n v="20.1875"/>
    <n v="80.75"/>
  </r>
  <r>
    <n v="199"/>
    <x v="13"/>
    <x v="13"/>
    <s v="Footwear, Shoes, SlipOns, Womens, S, Black"/>
    <n v="6"/>
    <n v="6.25"/>
    <m/>
    <n v="6.25"/>
    <n v="37.5"/>
  </r>
  <r>
    <n v="200"/>
    <x v="13"/>
    <x v="13"/>
    <s v="Footwear, Shoes, SlipOns, Womens, S, Red"/>
    <n v="2"/>
    <n v="6.25"/>
    <m/>
    <n v="6.25"/>
    <n v="12.5"/>
  </r>
  <r>
    <n v="201"/>
    <x v="13"/>
    <x v="13"/>
    <s v="Footwear, Shoes, SlipOns, Womens, S, White"/>
    <n v="6"/>
    <n v="6.25"/>
    <m/>
    <n v="6.25"/>
    <n v="37.5"/>
  </r>
  <r>
    <n v="202"/>
    <x v="13"/>
    <x v="13"/>
    <s v="Footwear, Shoes, SlipOns, Womens, M, Black"/>
    <n v="4"/>
    <n v="13.75"/>
    <m/>
    <n v="13.75"/>
    <n v="55"/>
  </r>
  <r>
    <n v="203"/>
    <x v="14"/>
    <x v="14"/>
    <s v="Footwear, Shoes, SlipOns, Womens, M, Red"/>
    <n v="4"/>
    <n v="13.75"/>
    <m/>
    <n v="13.75"/>
    <n v="55"/>
  </r>
  <r>
    <n v="204"/>
    <x v="14"/>
    <x v="14"/>
    <s v="Footwear, Shoes, SlipOns, Womens, M, White"/>
    <n v="4"/>
    <n v="13.75"/>
    <m/>
    <n v="13.75"/>
    <n v="55"/>
  </r>
  <r>
    <n v="205"/>
    <x v="14"/>
    <x v="14"/>
    <s v="Footwear, Shoes, SlipOns, Womens, L, Black"/>
    <n v="2"/>
    <n v="21.25"/>
    <m/>
    <n v="21.25"/>
    <n v="42.5"/>
  </r>
  <r>
    <n v="206"/>
    <x v="14"/>
    <x v="14"/>
    <s v="Footwear, Shoes, SlipOns, Womens, L, Red"/>
    <n v="10"/>
    <n v="21.25"/>
    <m/>
    <n v="21.25"/>
    <n v="212.5"/>
  </r>
  <r>
    <n v="207"/>
    <x v="14"/>
    <x v="14"/>
    <s v="Footwear, Shoes, SlipOns, Womens, L, White"/>
    <n v="2"/>
    <n v="21.25"/>
    <m/>
    <n v="21.25"/>
    <n v="42.5"/>
  </r>
  <r>
    <n v="208"/>
    <x v="14"/>
    <x v="14"/>
    <s v="Footwear, Shoes, SlipOns, Boys, S, Black"/>
    <n v="10"/>
    <n v="11.25"/>
    <m/>
    <n v="11.25"/>
    <n v="112.5"/>
  </r>
  <r>
    <n v="209"/>
    <x v="15"/>
    <x v="15"/>
    <s v="Footwear, Shoes, SlipOns, Boys, S, Red"/>
    <n v="2"/>
    <n v="11.25"/>
    <m/>
    <n v="11.25"/>
    <n v="22.5"/>
  </r>
  <r>
    <n v="210"/>
    <x v="15"/>
    <x v="15"/>
    <s v="Footwear, Shoes, SlipOns, Boys, S, White"/>
    <n v="4"/>
    <n v="11.25"/>
    <m/>
    <n v="11.25"/>
    <n v="45"/>
  </r>
  <r>
    <n v="211"/>
    <x v="15"/>
    <x v="15"/>
    <s v="Footwear, Shoes, SlipOns, Boys, M, Black"/>
    <n v="4"/>
    <n v="6.25"/>
    <m/>
    <n v="6.25"/>
    <n v="25"/>
  </r>
  <r>
    <n v="212"/>
    <x v="15"/>
    <x v="15"/>
    <s v="Footwear, Shoes, SlipOns, Boys, M, Red"/>
    <n v="10"/>
    <n v="6.25"/>
    <m/>
    <n v="6.25"/>
    <n v="62.5"/>
  </r>
  <r>
    <n v="213"/>
    <x v="15"/>
    <x v="15"/>
    <s v="Footwear, Shoes, SlipOns, Boys, M, White"/>
    <n v="4"/>
    <n v="6.25"/>
    <m/>
    <n v="6.25"/>
    <n v="25"/>
  </r>
  <r>
    <n v="214"/>
    <x v="15"/>
    <x v="15"/>
    <s v="Footwear, Shoes, SlipOns, Boys, L, Black"/>
    <n v="10"/>
    <n v="13.75"/>
    <m/>
    <n v="13.75"/>
    <n v="137.5"/>
  </r>
  <r>
    <n v="215"/>
    <x v="15"/>
    <x v="15"/>
    <s v="Footwear, Shoes, SlipOns, Boys, L, Red"/>
    <n v="8"/>
    <n v="13.75"/>
    <m/>
    <n v="13.75"/>
    <n v="110"/>
  </r>
  <r>
    <n v="216"/>
    <x v="15"/>
    <x v="15"/>
    <s v="Footwear, Shoes, SlipOns, Boys, L, White"/>
    <n v="2"/>
    <n v="13.75"/>
    <m/>
    <n v="13.75"/>
    <n v="27.5"/>
  </r>
  <r>
    <n v="217"/>
    <x v="15"/>
    <x v="15"/>
    <s v="Footwear, Shoes, SlipOns, Girls, S, Black"/>
    <n v="8"/>
    <n v="11.25"/>
    <m/>
    <n v="11.25"/>
    <n v="90"/>
  </r>
  <r>
    <n v="218"/>
    <x v="16"/>
    <x v="16"/>
    <s v="Footwear, Shoes, SlipOns, Girls, S, Red"/>
    <n v="2"/>
    <n v="11.25"/>
    <m/>
    <n v="11.25"/>
    <n v="22.5"/>
  </r>
  <r>
    <n v="219"/>
    <x v="16"/>
    <x v="16"/>
    <s v="Footwear, Shoes, SlipOns, Girls, S, White"/>
    <n v="10"/>
    <n v="11.25"/>
    <m/>
    <n v="11.25"/>
    <n v="112.5"/>
  </r>
  <r>
    <n v="220"/>
    <x v="16"/>
    <x v="16"/>
    <s v="Footwear, Shoes, SlipOns, Girls, M, Black"/>
    <n v="8"/>
    <n v="6.25"/>
    <m/>
    <n v="6.25"/>
    <n v="50"/>
  </r>
  <r>
    <n v="221"/>
    <x v="16"/>
    <x v="16"/>
    <s v="Footwear, Shoes, SlipOns, Girls, M, Red"/>
    <n v="4"/>
    <n v="6.25"/>
    <m/>
    <n v="6.25"/>
    <n v="25"/>
  </r>
  <r>
    <n v="222"/>
    <x v="16"/>
    <x v="16"/>
    <s v="Footwear, Shoes, SlipOns, Girls, M, White"/>
    <n v="2"/>
    <n v="6.25"/>
    <m/>
    <n v="6.25"/>
    <n v="12.5"/>
  </r>
  <r>
    <n v="223"/>
    <x v="16"/>
    <x v="16"/>
    <s v="Footwear, Shoes, SlipOns, Girls, L, Black"/>
    <n v="2"/>
    <n v="13.75"/>
    <m/>
    <n v="13.75"/>
    <n v="27.5"/>
  </r>
  <r>
    <n v="224"/>
    <x v="16"/>
    <x v="16"/>
    <s v="Footwear, Shoes, SlipOns, Girls, L, Red"/>
    <n v="8"/>
    <n v="13.75"/>
    <m/>
    <n v="13.75"/>
    <n v="110"/>
  </r>
  <r>
    <n v="225"/>
    <x v="17"/>
    <x v="17"/>
    <s v="Footwear, Shoes, SlipOns, Girls, L, White"/>
    <n v="2"/>
    <n v="13.75"/>
    <m/>
    <n v="13.75"/>
    <n v="27.5"/>
  </r>
  <r>
    <n v="226"/>
    <x v="17"/>
    <x v="17"/>
    <s v="Accessories, Tie Clip, , Mens, One Size, Gold"/>
    <n v="2"/>
    <n v="6.25"/>
    <n v="0.15"/>
    <n v="5.3125"/>
    <n v="10.625"/>
  </r>
  <r>
    <n v="227"/>
    <x v="17"/>
    <x v="17"/>
    <s v="Accessories, Tie Clip, , Mens, One Size, Silver"/>
    <n v="2"/>
    <n v="6.25"/>
    <m/>
    <n v="6.25"/>
    <n v="12.5"/>
  </r>
  <r>
    <n v="228"/>
    <x v="17"/>
    <x v="17"/>
    <s v="Accessories, Cuff Links, , Mens, One Size, Gold"/>
    <n v="8"/>
    <n v="6.25"/>
    <m/>
    <n v="6.25"/>
    <n v="50"/>
  </r>
  <r>
    <n v="229"/>
    <x v="17"/>
    <x v="17"/>
    <s v="Accessories, Cuff Links, , Mens, One Size, Silver"/>
    <n v="6"/>
    <n v="6.25"/>
    <m/>
    <n v="6.25"/>
    <n v="37.5"/>
  </r>
  <r>
    <n v="230"/>
    <x v="17"/>
    <x v="17"/>
    <s v="Accessories, Hair Accessories, Ponytail Ties, Women, Women, Assorted Set"/>
    <n v="2"/>
    <n v="11.25"/>
    <m/>
    <n v="11.25"/>
    <n v="22.5"/>
  </r>
  <r>
    <n v="231"/>
    <x v="17"/>
    <x v="17"/>
    <s v="Accessories, Hair Accessories, Headbands, Women, Women, Assorted Set"/>
    <n v="8"/>
    <n v="11.25"/>
    <m/>
    <n v="11.25"/>
    <n v="90"/>
  </r>
  <r>
    <n v="232"/>
    <x v="17"/>
    <x v="17"/>
    <s v="Accessories, Hair Accessories, Ponytail Ties, Girls, Girls, Assorted Set"/>
    <n v="10"/>
    <n v="11.25"/>
    <m/>
    <n v="11.25"/>
    <n v="112.5"/>
  </r>
  <r>
    <n v="233"/>
    <x v="17"/>
    <x v="17"/>
    <s v="Accessories, Hair Accessories, Headbands, Girls, Girls, Assorted Set"/>
    <n v="4"/>
    <n v="11.25"/>
    <m/>
    <n v="11.25"/>
    <n v="45"/>
  </r>
  <r>
    <n v="234"/>
    <x v="18"/>
    <x v="18"/>
    <s v="Accessories, Jewelry, Necklace, Women, 18&quot;, Gold"/>
    <n v="8"/>
    <n v="43.75"/>
    <m/>
    <n v="43.75"/>
    <n v="350"/>
  </r>
  <r>
    <n v="235"/>
    <x v="18"/>
    <x v="18"/>
    <s v="Accessories, Jewelry, Necklace, Women, 18&quot;, Silver"/>
    <n v="4"/>
    <n v="43.75"/>
    <m/>
    <n v="43.75"/>
    <n v="175"/>
  </r>
  <r>
    <n v="236"/>
    <x v="18"/>
    <x v="18"/>
    <s v="Accessories, Jewelry, Necklace, Girls, 10&quot;, Gold"/>
    <n v="10"/>
    <n v="36.25"/>
    <m/>
    <n v="36.25"/>
    <n v="362.5"/>
  </r>
  <r>
    <n v="237"/>
    <x v="18"/>
    <x v="18"/>
    <s v="Accessories, Jewelry, Necklace, Girls, 10&quot;, Silver"/>
    <n v="4"/>
    <n v="36.25"/>
    <m/>
    <n v="36.25"/>
    <n v="145"/>
  </r>
  <r>
    <n v="238"/>
    <x v="18"/>
    <x v="18"/>
    <s v="Accessories, Jewelry, Bracelet, Women, 8&quot;, Gold"/>
    <n v="2"/>
    <n v="10"/>
    <m/>
    <n v="10"/>
    <n v="20"/>
  </r>
  <r>
    <n v="239"/>
    <x v="18"/>
    <x v="18"/>
    <s v="Accessories, Jewelry, Bracelet, Women, 8&quot;, Silver"/>
    <n v="6"/>
    <n v="10"/>
    <m/>
    <n v="10"/>
    <n v="60"/>
  </r>
  <r>
    <n v="240"/>
    <x v="18"/>
    <x v="18"/>
    <s v="Accessories, Jewelry, Bracelet, Girls, 5&quot;, Gold"/>
    <n v="2"/>
    <n v="11.25"/>
    <m/>
    <n v="11.25"/>
    <n v="22.5"/>
  </r>
  <r>
    <n v="241"/>
    <x v="18"/>
    <x v="18"/>
    <s v="Accessories, Jewelry, Bracelet, Girls, 5&quot;, Silver"/>
    <n v="4"/>
    <n v="11.25"/>
    <m/>
    <n v="11.25"/>
    <n v="45"/>
  </r>
  <r>
    <n v="242"/>
    <x v="18"/>
    <x v="18"/>
    <s v="Hats, Sun hat, Eyelet, Women, Women, White"/>
    <n v="4"/>
    <n v="13.75"/>
    <m/>
    <n v="13.75"/>
    <n v="55"/>
  </r>
  <r>
    <n v="243"/>
    <x v="18"/>
    <x v="18"/>
    <s v="Hats, Sun hat, Eyelet, Women, Women, Blue"/>
    <n v="8"/>
    <n v="13.75"/>
    <m/>
    <n v="13.75"/>
    <n v="110"/>
  </r>
  <r>
    <n v="244"/>
    <x v="19"/>
    <x v="19"/>
    <s v="Hats, Sun hat, Eyelet, Girls, Girls, White"/>
    <n v="6"/>
    <n v="10"/>
    <m/>
    <n v="10"/>
    <n v="60"/>
  </r>
  <r>
    <n v="245"/>
    <x v="19"/>
    <x v="19"/>
    <s v="Hats, Sun hat, Eyelet, Girls, Girls, Blue"/>
    <n v="8"/>
    <n v="10"/>
    <m/>
    <n v="10"/>
    <n v="80"/>
  </r>
  <r>
    <n v="246"/>
    <x v="19"/>
    <x v="19"/>
    <s v="Hats, Ball cap, Cotton, Mens, Mens, Blue"/>
    <n v="2"/>
    <n v="6.25"/>
    <m/>
    <n v="6.25"/>
    <n v="12.5"/>
  </r>
  <r>
    <n v="247"/>
    <x v="19"/>
    <x v="19"/>
    <s v="Hats, Ball cap, Cotton, Mens, Mens, Green"/>
    <n v="6"/>
    <n v="6.25"/>
    <m/>
    <n v="6.25"/>
    <n v="37.5"/>
  </r>
  <r>
    <n v="248"/>
    <x v="19"/>
    <x v="19"/>
    <s v="Hats, Ball cap, Cotton, Mens, Mens, Red"/>
    <n v="2"/>
    <n v="6.25"/>
    <m/>
    <n v="6.25"/>
    <n v="12.5"/>
  </r>
  <r>
    <n v="249"/>
    <x v="19"/>
    <x v="19"/>
    <s v="Hats, Ball cap, Cotton, Womens, Womens, Blue"/>
    <n v="2"/>
    <n v="6.25"/>
    <m/>
    <n v="6.25"/>
    <n v="12.5"/>
  </r>
  <r>
    <n v="250"/>
    <x v="19"/>
    <x v="19"/>
    <s v="Hats, Ball cap, Cotton, Womens, Womens, Green"/>
    <n v="8"/>
    <n v="6.25"/>
    <m/>
    <n v="6.25"/>
    <n v="50"/>
  </r>
  <r>
    <n v="251"/>
    <x v="20"/>
    <x v="20"/>
    <s v="Hats, Ball cap, Cotton, Womens, Womens, Red"/>
    <n v="8"/>
    <n v="6.25"/>
    <m/>
    <n v="6.25"/>
    <n v="50"/>
  </r>
  <r>
    <n v="252"/>
    <x v="20"/>
    <x v="20"/>
    <s v="Hats, Ball cap, Cotton, Kids, Kids, Blue"/>
    <n v="6"/>
    <n v="6.25"/>
    <m/>
    <n v="6.25"/>
    <n v="37.5"/>
  </r>
  <r>
    <n v="253"/>
    <x v="20"/>
    <x v="20"/>
    <s v="Hats, Ball cap, Cotton, Kids, Kids, Green"/>
    <n v="4"/>
    <n v="6.25"/>
    <m/>
    <n v="6.25"/>
    <n v="25"/>
  </r>
  <r>
    <n v="254"/>
    <x v="20"/>
    <x v="20"/>
    <s v="Hats, Ball cap, Cotton, Kids, Kids, Red"/>
    <n v="6"/>
    <n v="6.25"/>
    <m/>
    <n v="6.25"/>
    <n v="37.5"/>
  </r>
  <r>
    <n v="103"/>
    <x v="21"/>
    <x v="21"/>
    <s v="Clothing, Pant, Dress, Mens, M, Black"/>
    <n v="8"/>
    <n v="32.5"/>
    <m/>
    <n v="32.5"/>
    <n v="260"/>
  </r>
  <r>
    <n v="104"/>
    <x v="21"/>
    <x v="21"/>
    <s v="Clothing, Pant, Dress, Mens, M, Brown"/>
    <n v="6"/>
    <n v="32.5"/>
    <m/>
    <n v="32.5"/>
    <n v="195"/>
  </r>
  <r>
    <n v="105"/>
    <x v="21"/>
    <x v="21"/>
    <s v="Clothing, Pant, Dress, Mens, M, Tan"/>
    <n v="4"/>
    <n v="32.5"/>
    <m/>
    <n v="32.5"/>
    <n v="130"/>
  </r>
  <r>
    <n v="157"/>
    <x v="21"/>
    <x v="21"/>
    <s v="Clothing, Pant, Casual, Boys, M, Green"/>
    <n v="8"/>
    <n v="36.25"/>
    <m/>
    <n v="36.25"/>
    <n v="290"/>
  </r>
  <r>
    <n v="158"/>
    <x v="21"/>
    <x v="21"/>
    <s v="Clothing, Pant, Casual, Boys, M, Blue"/>
    <n v="2"/>
    <n v="36.25"/>
    <m/>
    <n v="36.25"/>
    <n v="72.5"/>
  </r>
  <r>
    <n v="159"/>
    <x v="21"/>
    <x v="21"/>
    <s v="Clothing, Pant, Casual, Boys, M, White"/>
    <n v="0"/>
    <n v="36.25"/>
    <m/>
    <n v="36.25"/>
    <n v="0"/>
  </r>
  <r>
    <n v="175"/>
    <x v="21"/>
    <x v="21"/>
    <s v="Clothing, Skirt, Flare, Womens, M, Blue"/>
    <n v="8"/>
    <n v="73.75"/>
    <m/>
    <n v="73.75"/>
    <n v="590"/>
  </r>
  <r>
    <n v="176"/>
    <x v="21"/>
    <x v="21"/>
    <s v="Clothing, Skirt, Flare, Womens, M, Yellow"/>
    <n v="8"/>
    <n v="73.75"/>
    <m/>
    <n v="73.75"/>
    <n v="590"/>
  </r>
  <r>
    <n v="177"/>
    <x v="22"/>
    <x v="22"/>
    <s v="Clothing, Skirt, Flare, Womens, M, Pink"/>
    <n v="6"/>
    <n v="73.75"/>
    <m/>
    <n v="73.75"/>
    <n v="442.5"/>
  </r>
  <r>
    <n v="184"/>
    <x v="22"/>
    <x v="22"/>
    <s v="Clothing, Skirt &amp; Top Set, Playtime, Girls, M, Flowered"/>
    <n v="0"/>
    <n v="28.75"/>
    <m/>
    <n v="28.75"/>
    <n v="0"/>
  </r>
  <r>
    <n v="185"/>
    <x v="22"/>
    <x v="22"/>
    <s v="Clothing, Skirt &amp; Top Set, Playtime, Girls, M, Butterflies"/>
    <n v="8"/>
    <n v="28.75"/>
    <m/>
    <n v="28.75"/>
    <n v="230"/>
  </r>
  <r>
    <n v="186"/>
    <x v="22"/>
    <x v="22"/>
    <s v="Clothing, Skirt &amp; Top Set, Playtime, Girls, M, Animals"/>
    <n v="2"/>
    <n v="28.75"/>
    <m/>
    <n v="28.75"/>
    <n v="57.5"/>
  </r>
  <r>
    <n v="193"/>
    <x v="22"/>
    <x v="22"/>
    <s v="Footwear, Shoes, SlipOns, Mens, M, Black"/>
    <n v="2"/>
    <n v="13.75"/>
    <m/>
    <n v="13.75"/>
    <n v="27.5"/>
  </r>
  <r>
    <n v="194"/>
    <x v="22"/>
    <x v="22"/>
    <s v="Footwear, Shoes, SlipOns, Mens, M, Red"/>
    <n v="2"/>
    <n v="13.75"/>
    <m/>
    <n v="13.75"/>
    <n v="27.5"/>
  </r>
  <r>
    <n v="195"/>
    <x v="22"/>
    <x v="22"/>
    <s v="Footwear, Shoes, SlipOns, Mens, M, White"/>
    <n v="8"/>
    <n v="13.75"/>
    <m/>
    <n v="13.75"/>
    <n v="110"/>
  </r>
  <r>
    <n v="202"/>
    <x v="23"/>
    <x v="23"/>
    <s v="Footwear, Shoes, SlipOns, Womens, M, Black"/>
    <n v="2"/>
    <n v="13.75"/>
    <m/>
    <n v="13.75"/>
    <n v="27.5"/>
  </r>
  <r>
    <n v="203"/>
    <x v="23"/>
    <x v="23"/>
    <s v="Footwear, Shoes, SlipOns, Womens, M, Red"/>
    <n v="2"/>
    <n v="13.75"/>
    <m/>
    <n v="13.75"/>
    <n v="27.5"/>
  </r>
  <r>
    <n v="204"/>
    <x v="23"/>
    <x v="23"/>
    <s v="Footwear, Shoes, SlipOns, Womens, M, White"/>
    <n v="2"/>
    <n v="13.75"/>
    <m/>
    <n v="13.75"/>
    <n v="27.5"/>
  </r>
  <r>
    <n v="211"/>
    <x v="23"/>
    <x v="23"/>
    <s v="Footwear, Shoes, SlipOns, Boys, M, Black"/>
    <n v="2"/>
    <n v="6.25"/>
    <m/>
    <n v="6.25"/>
    <n v="12.5"/>
  </r>
  <r>
    <n v="212"/>
    <x v="23"/>
    <x v="23"/>
    <s v="Footwear, Shoes, SlipOns, Boys, M, Red"/>
    <n v="8"/>
    <n v="6.25"/>
    <m/>
    <n v="6.25"/>
    <n v="50"/>
  </r>
  <r>
    <n v="213"/>
    <x v="23"/>
    <x v="23"/>
    <s v="Footwear, Shoes, SlipOns, Boys, M, White"/>
    <n v="2"/>
    <n v="6.25"/>
    <m/>
    <n v="6.25"/>
    <n v="12.5"/>
  </r>
  <r>
    <n v="220"/>
    <x v="23"/>
    <x v="23"/>
    <s v="Footwear, Shoes, SlipOns, Girls, M, Black"/>
    <n v="6"/>
    <n v="6.25"/>
    <m/>
    <n v="6.25"/>
    <n v="37.5"/>
  </r>
  <r>
    <n v="221"/>
    <x v="23"/>
    <x v="23"/>
    <s v="Footwear, Shoes, SlipOns, Girls, M, Red"/>
    <n v="2"/>
    <n v="6.25"/>
    <m/>
    <n v="6.25"/>
    <n v="12.5"/>
  </r>
  <r>
    <n v="222"/>
    <x v="23"/>
    <x v="23"/>
    <s v="Footwear, Shoes, SlipOns, Girls, M, White"/>
    <n v="0"/>
    <n v="6.25"/>
    <m/>
    <n v="6.25"/>
    <n v="0"/>
  </r>
  <r>
    <n v="230"/>
    <x v="24"/>
    <x v="24"/>
    <s v="Accessories, Hair Accessories, Ponytail Ties, Women, Women, Assorted Set"/>
    <n v="0"/>
    <n v="11.25"/>
    <m/>
    <n v="11.25"/>
    <n v="0"/>
  </r>
  <r>
    <n v="231"/>
    <x v="24"/>
    <x v="24"/>
    <s v="Accessories, Hair Accessories, Headbands, Women, Women, Assorted Set"/>
    <n v="6"/>
    <n v="11.25"/>
    <m/>
    <n v="11.25"/>
    <n v="67.5"/>
  </r>
  <r>
    <n v="232"/>
    <x v="24"/>
    <x v="24"/>
    <s v="Accessories, Hair Accessories, Ponytail Ties, Girls, Girls, Assorted Set"/>
    <n v="8"/>
    <n v="11.25"/>
    <m/>
    <n v="11.25"/>
    <n v="90"/>
  </r>
  <r>
    <n v="233"/>
    <x v="24"/>
    <x v="24"/>
    <s v="Accessories, Hair Accessories, Headbands, Girls, Girls, Assorted Set"/>
    <n v="2"/>
    <n v="11.25"/>
    <m/>
    <n v="11.25"/>
    <n v="22.5"/>
  </r>
  <r>
    <n v="234"/>
    <x v="24"/>
    <x v="24"/>
    <s v="Accessories, Jewelry, Necklace, Women, 18&quot;, Gold"/>
    <n v="6"/>
    <n v="43.75"/>
    <m/>
    <n v="43.75"/>
    <n v="262.5"/>
  </r>
  <r>
    <n v="235"/>
    <x v="25"/>
    <x v="25"/>
    <s v="Accessories, Jewelry, Necklace, Women, 18&quot;, Silver"/>
    <n v="2"/>
    <n v="43.75"/>
    <m/>
    <n v="43.75"/>
    <n v="87.5"/>
  </r>
  <r>
    <n v="236"/>
    <x v="25"/>
    <x v="25"/>
    <s v="Accessories, Jewelry, Necklace, Girls, 10&quot;, Gold"/>
    <n v="8"/>
    <n v="36.25"/>
    <m/>
    <n v="36.25"/>
    <n v="290"/>
  </r>
  <r>
    <n v="237"/>
    <x v="25"/>
    <x v="25"/>
    <s v="Accessories, Jewelry, Necklace, Girls, 10&quot;, Silver"/>
    <n v="2"/>
    <n v="36.25"/>
    <m/>
    <n v="36.25"/>
    <n v="72.5"/>
  </r>
  <r>
    <n v="238"/>
    <x v="25"/>
    <x v="25"/>
    <s v="Accessories, Jewelry, Bracelet, Women, 8&quot;, Gold"/>
    <n v="0"/>
    <n v="10"/>
    <m/>
    <n v="10"/>
    <n v="0"/>
  </r>
  <r>
    <n v="239"/>
    <x v="25"/>
    <x v="25"/>
    <s v="Accessories, Jewelry, Bracelet, Women, 8&quot;, Silver"/>
    <n v="4"/>
    <n v="10"/>
    <m/>
    <n v="10"/>
    <n v="40"/>
  </r>
  <r>
    <n v="240"/>
    <x v="26"/>
    <x v="26"/>
    <s v="Accessories, Jewelry, Bracelet, Girls, 5&quot;, Gold"/>
    <n v="0"/>
    <n v="11.25"/>
    <m/>
    <n v="11.25"/>
    <n v="0"/>
  </r>
  <r>
    <n v="241"/>
    <x v="26"/>
    <x v="26"/>
    <s v="Accessories, Jewelry, Bracelet, Girls, 5&quot;, Silver"/>
    <n v="2"/>
    <n v="11.25"/>
    <m/>
    <n v="11.25"/>
    <n v="22.5"/>
  </r>
  <r>
    <n v="242"/>
    <x v="26"/>
    <x v="26"/>
    <s v="Hats, Sun hat, Eyelet, Women, Women, White"/>
    <n v="2"/>
    <n v="13.75"/>
    <m/>
    <n v="13.75"/>
    <n v="27.5"/>
  </r>
  <r>
    <n v="243"/>
    <x v="26"/>
    <x v="26"/>
    <s v="Hats, Sun hat, Eyelet, Women, Women, Blue"/>
    <n v="6"/>
    <n v="13.75"/>
    <m/>
    <n v="13.75"/>
    <n v="82.5"/>
  </r>
  <r>
    <n v="244"/>
    <x v="26"/>
    <x v="26"/>
    <s v="Hats, Sun hat, Eyelet, Girls, Girls, White"/>
    <n v="4"/>
    <n v="10"/>
    <m/>
    <n v="10"/>
    <n v="40"/>
  </r>
  <r>
    <n v="245"/>
    <x v="27"/>
    <x v="27"/>
    <s v="Hats, Sun hat, Eyelet, Girls, Girls, Blue"/>
    <n v="6"/>
    <n v="10"/>
    <m/>
    <n v="10"/>
    <n v="60"/>
  </r>
  <r>
    <n v="246"/>
    <x v="27"/>
    <x v="27"/>
    <s v="Hats, Ball cap, Cotton, Mens, Mens, Blue"/>
    <n v="0"/>
    <n v="6.25"/>
    <m/>
    <n v="6.25"/>
    <n v="0"/>
  </r>
  <r>
    <n v="247"/>
    <x v="27"/>
    <x v="27"/>
    <s v="Hats, Ball cap, Cotton, Mens, Mens, Green"/>
    <n v="4"/>
    <n v="6.25"/>
    <m/>
    <n v="6.25"/>
    <n v="25"/>
  </r>
  <r>
    <n v="248"/>
    <x v="27"/>
    <x v="27"/>
    <s v="Hats, Ball cap, Cotton, Mens, Mens, Red"/>
    <n v="0"/>
    <n v="6.25"/>
    <m/>
    <n v="6.25"/>
    <n v="0"/>
  </r>
  <r>
    <n v="106"/>
    <x v="27"/>
    <x v="27"/>
    <s v="Clothing, Pant, Dress, Mens, L, Black"/>
    <n v="16"/>
    <n v="40"/>
    <m/>
    <n v="40"/>
    <n v="640"/>
  </r>
  <r>
    <n v="107"/>
    <x v="27"/>
    <x v="27"/>
    <s v="Clothing, Pant, Dress, Mens, L, Brown"/>
    <n v="8"/>
    <n v="40"/>
    <m/>
    <n v="40"/>
    <n v="320"/>
  </r>
  <r>
    <n v="108"/>
    <x v="27"/>
    <x v="27"/>
    <s v="Clothing, Pant, Dress, Mens, L, Tan"/>
    <n v="0"/>
    <n v="40"/>
    <m/>
    <n v="40"/>
    <n v="0"/>
  </r>
  <r>
    <n v="112"/>
    <x v="28"/>
    <x v="28"/>
    <s v="Clothing, Pant, Dress, Womens, M, Black"/>
    <n v="0"/>
    <n v="32.5"/>
    <m/>
    <n v="32.5"/>
    <n v="0"/>
  </r>
  <r>
    <n v="113"/>
    <x v="28"/>
    <x v="28"/>
    <s v="Clothing, Pant, Dress, Womens, M, Brown"/>
    <n v="6"/>
    <n v="32.5"/>
    <m/>
    <n v="32.5"/>
    <n v="195"/>
  </r>
  <r>
    <n v="114"/>
    <x v="28"/>
    <x v="28"/>
    <s v="Clothing, Pant, Dress, Womens, M, Tan"/>
    <n v="16"/>
    <n v="32.5"/>
    <m/>
    <n v="32.5"/>
    <n v="520"/>
  </r>
  <r>
    <n v="181"/>
    <x v="28"/>
    <x v="28"/>
    <s v="Clothing, Skirt &amp; Top Set, Playtime, Girls, S, Flowered"/>
    <n v="4"/>
    <n v="25"/>
    <m/>
    <n v="25"/>
    <n v="100"/>
  </r>
  <r>
    <n v="182"/>
    <x v="28"/>
    <x v="28"/>
    <s v="Clothing, Skirt &amp; Top Set, Playtime, Girls, S, Butterflies"/>
    <n v="6"/>
    <n v="25"/>
    <m/>
    <n v="25"/>
    <n v="150"/>
  </r>
  <r>
    <n v="183"/>
    <x v="29"/>
    <x v="29"/>
    <s v="Clothing, Skirt &amp; Top Set, Playtime, Girls, S, Animals"/>
    <n v="12"/>
    <n v="25"/>
    <m/>
    <n v="25"/>
    <n v="300"/>
  </r>
  <r>
    <n v="184"/>
    <x v="29"/>
    <x v="29"/>
    <s v="Clothing, Skirt &amp; Top Set, Playtime, Girls, M, Flowered"/>
    <n v="16"/>
    <n v="28.75"/>
    <m/>
    <n v="28.75"/>
    <n v="460"/>
  </r>
  <r>
    <n v="185"/>
    <x v="29"/>
    <x v="29"/>
    <s v="Clothing, Skirt &amp; Top Set, Playtime, Girls, M, Butterflies"/>
    <n v="6"/>
    <n v="28.75"/>
    <m/>
    <n v="28.75"/>
    <n v="172.5"/>
  </r>
  <r>
    <n v="186"/>
    <x v="29"/>
    <x v="29"/>
    <s v="Clothing, Skirt &amp; Top Set, Playtime, Girls, M, Animals"/>
    <n v="14"/>
    <n v="28.75"/>
    <m/>
    <n v="28.75"/>
    <n v="402.5"/>
  </r>
  <r>
    <n v="139"/>
    <x v="30"/>
    <x v="30"/>
    <s v="Clothing, Pant, Casual, Mens, M, Green"/>
    <n v="6"/>
    <n v="55"/>
    <m/>
    <n v="55"/>
    <n v="330"/>
  </r>
  <r>
    <n v="140"/>
    <x v="30"/>
    <x v="30"/>
    <s v="Clothing, Pant, Casual, Mens, M, Blue"/>
    <n v="8"/>
    <n v="55"/>
    <m/>
    <n v="55"/>
    <n v="440"/>
  </r>
  <r>
    <n v="141"/>
    <x v="30"/>
    <x v="30"/>
    <s v="Clothing, Pant, Casual, Mens, M, White"/>
    <n v="4"/>
    <n v="55"/>
    <m/>
    <n v="55"/>
    <n v="220"/>
  </r>
  <r>
    <n v="148"/>
    <x v="31"/>
    <x v="31"/>
    <s v="Clothing, Pant, Casual, Womens, M, Green"/>
    <n v="6"/>
    <n v="55"/>
    <m/>
    <n v="55"/>
    <n v="330"/>
  </r>
  <r>
    <n v="149"/>
    <x v="31"/>
    <x v="31"/>
    <s v="Clothing, Pant, Casual, Womens, M, Blue"/>
    <n v="4"/>
    <n v="55"/>
    <m/>
    <n v="55"/>
    <n v="220"/>
  </r>
  <r>
    <n v="150"/>
    <x v="31"/>
    <x v="31"/>
    <s v="Clothing, Pant, Casual, Womens, M, White"/>
    <n v="2"/>
    <n v="55"/>
    <m/>
    <n v="55"/>
    <n v="110"/>
  </r>
  <r>
    <n v="157"/>
    <x v="31"/>
    <x v="31"/>
    <s v="Clothing, Pant, Casual, Boys, M, Green"/>
    <n v="6"/>
    <n v="36.25"/>
    <m/>
    <n v="36.25"/>
    <n v="217.5"/>
  </r>
  <r>
    <n v="158"/>
    <x v="32"/>
    <x v="32"/>
    <s v="Clothing, Pant, Casual, Boys, M, Blue"/>
    <n v="8"/>
    <n v="36.25"/>
    <m/>
    <n v="36.25"/>
    <n v="290"/>
  </r>
  <r>
    <n v="159"/>
    <x v="32"/>
    <x v="32"/>
    <s v="Clothing, Pant, Casual, Boys, M, White"/>
    <n v="6"/>
    <n v="36.25"/>
    <m/>
    <n v="36.25"/>
    <n v="217.5"/>
  </r>
  <r>
    <n v="166"/>
    <x v="33"/>
    <x v="33"/>
    <s v="Clothing, Pant, Casual, Girls, M, Green"/>
    <n v="4"/>
    <n v="36.25"/>
    <m/>
    <n v="36.25"/>
    <n v="145"/>
  </r>
  <r>
    <n v="167"/>
    <x v="33"/>
    <x v="33"/>
    <s v="Clothing, Pant, Casual, Girls, M, Blue"/>
    <n v="10"/>
    <n v="36.25"/>
    <m/>
    <n v="36.25"/>
    <n v="362.5"/>
  </r>
  <r>
    <n v="168"/>
    <x v="33"/>
    <x v="33"/>
    <s v="Clothing, Pant, Casual, Girls, M, White"/>
    <n v="2"/>
    <n v="36.25"/>
    <m/>
    <n v="36.25"/>
    <n v="72.5"/>
  </r>
  <r>
    <n v="175"/>
    <x v="34"/>
    <x v="34"/>
    <s v="Clothing, Skirt, Flare, Womens, M, Blue"/>
    <n v="8"/>
    <n v="73.75"/>
    <m/>
    <n v="73.75"/>
    <n v="590"/>
  </r>
  <r>
    <n v="176"/>
    <x v="34"/>
    <x v="34"/>
    <s v="Clothing, Skirt, Flare, Womens, M, Yellow"/>
    <n v="2"/>
    <n v="73.75"/>
    <m/>
    <n v="73.75"/>
    <n v="147.5"/>
  </r>
  <r>
    <n v="177"/>
    <x v="34"/>
    <x v="34"/>
    <s v="Clothing, Skirt, Flare, Womens, M, Pink"/>
    <n v="10"/>
    <n v="73.75"/>
    <m/>
    <n v="73.75"/>
    <n v="737.5"/>
  </r>
  <r>
    <n v="184"/>
    <x v="35"/>
    <x v="35"/>
    <s v="Clothing, Skirt &amp; Top Set, Playtime, Girls, M, Flowered"/>
    <n v="8"/>
    <n v="28.75"/>
    <m/>
    <n v="28.75"/>
    <n v="230"/>
  </r>
  <r>
    <n v="185"/>
    <x v="35"/>
    <x v="35"/>
    <s v="Clothing, Skirt &amp; Top Set, Playtime, Girls, M, Butterflies"/>
    <n v="4"/>
    <n v="28.75"/>
    <m/>
    <n v="28.75"/>
    <n v="115"/>
  </r>
  <r>
    <n v="186"/>
    <x v="35"/>
    <x v="35"/>
    <s v="Clothing, Skirt &amp; Top Set, Playtime, Girls, M, Animals"/>
    <n v="6"/>
    <n v="28.75"/>
    <m/>
    <n v="28.75"/>
    <n v="17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5">
  <r>
    <x v="0"/>
    <x v="0"/>
    <x v="0"/>
    <s v="Dress"/>
    <x v="0"/>
    <s v="S"/>
    <s v="Black"/>
    <n v="2"/>
    <x v="0"/>
  </r>
  <r>
    <x v="1"/>
    <x v="0"/>
    <x v="0"/>
    <s v="Dress"/>
    <x v="0"/>
    <s v="S"/>
    <s v="Brown"/>
    <n v="2"/>
    <x v="1"/>
  </r>
  <r>
    <x v="2"/>
    <x v="0"/>
    <x v="0"/>
    <s v="Dress"/>
    <x v="0"/>
    <s v="S"/>
    <s v="Tan"/>
    <n v="4"/>
    <x v="2"/>
  </r>
  <r>
    <x v="3"/>
    <x v="0"/>
    <x v="0"/>
    <s v="Dress"/>
    <x v="0"/>
    <s v="M"/>
    <s v="Black"/>
    <n v="0"/>
    <x v="3"/>
  </r>
  <r>
    <x v="4"/>
    <x v="0"/>
    <x v="0"/>
    <s v="Dress"/>
    <x v="0"/>
    <s v="M"/>
    <s v="Brown"/>
    <n v="2"/>
    <x v="4"/>
  </r>
  <r>
    <x v="5"/>
    <x v="0"/>
    <x v="0"/>
    <s v="Dress"/>
    <x v="0"/>
    <s v="M"/>
    <s v="Tan"/>
    <n v="1"/>
    <x v="5"/>
  </r>
  <r>
    <x v="6"/>
    <x v="0"/>
    <x v="0"/>
    <s v="Dress"/>
    <x v="0"/>
    <s v="L"/>
    <s v="Black"/>
    <n v="1"/>
    <x v="6"/>
  </r>
  <r>
    <x v="7"/>
    <x v="0"/>
    <x v="0"/>
    <s v="Dress"/>
    <x v="0"/>
    <s v="L"/>
    <s v="Brown"/>
    <n v="1"/>
    <x v="7"/>
  </r>
  <r>
    <x v="8"/>
    <x v="0"/>
    <x v="0"/>
    <s v="Dress"/>
    <x v="0"/>
    <s v="L"/>
    <s v="Tan"/>
    <n v="4"/>
    <x v="8"/>
  </r>
  <r>
    <x v="9"/>
    <x v="0"/>
    <x v="0"/>
    <s v="Dress"/>
    <x v="1"/>
    <s v="S"/>
    <s v="Black"/>
    <n v="3"/>
    <x v="9"/>
  </r>
  <r>
    <x v="10"/>
    <x v="0"/>
    <x v="0"/>
    <s v="Dress"/>
    <x v="1"/>
    <s v="S"/>
    <s v="Brown"/>
    <n v="2"/>
    <x v="10"/>
  </r>
  <r>
    <x v="11"/>
    <x v="0"/>
    <x v="0"/>
    <s v="Dress"/>
    <x v="1"/>
    <s v="S"/>
    <s v="Tan"/>
    <n v="2"/>
    <x v="11"/>
  </r>
  <r>
    <x v="12"/>
    <x v="0"/>
    <x v="0"/>
    <s v="Dress"/>
    <x v="1"/>
    <s v="M"/>
    <s v="Black"/>
    <n v="5"/>
    <x v="12"/>
  </r>
  <r>
    <x v="13"/>
    <x v="0"/>
    <x v="0"/>
    <s v="Dress"/>
    <x v="1"/>
    <s v="M"/>
    <s v="Brown"/>
    <n v="2"/>
    <x v="13"/>
  </r>
  <r>
    <x v="14"/>
    <x v="0"/>
    <x v="0"/>
    <s v="Dress"/>
    <x v="1"/>
    <s v="M"/>
    <s v="Tan"/>
    <n v="1"/>
    <x v="14"/>
  </r>
  <r>
    <x v="15"/>
    <x v="0"/>
    <x v="0"/>
    <s v="Dress"/>
    <x v="1"/>
    <s v="L"/>
    <s v="Black"/>
    <n v="3"/>
    <x v="15"/>
  </r>
  <r>
    <x v="16"/>
    <x v="0"/>
    <x v="0"/>
    <s v="Dress"/>
    <x v="1"/>
    <s v="L"/>
    <s v="Brown"/>
    <n v="4"/>
    <x v="16"/>
  </r>
  <r>
    <x v="17"/>
    <x v="0"/>
    <x v="0"/>
    <s v="Dress"/>
    <x v="1"/>
    <s v="L"/>
    <s v="Tan"/>
    <n v="2"/>
    <x v="17"/>
  </r>
  <r>
    <x v="18"/>
    <x v="0"/>
    <x v="0"/>
    <s v="Dress"/>
    <x v="2"/>
    <s v="S"/>
    <s v="Black"/>
    <n v="1"/>
    <x v="18"/>
  </r>
  <r>
    <x v="19"/>
    <x v="0"/>
    <x v="0"/>
    <s v="Dress"/>
    <x v="2"/>
    <s v="S"/>
    <s v="Brown"/>
    <n v="2"/>
    <x v="19"/>
  </r>
  <r>
    <x v="20"/>
    <x v="0"/>
    <x v="0"/>
    <s v="Dress"/>
    <x v="2"/>
    <s v="S"/>
    <s v="Tan"/>
    <n v="3"/>
    <x v="20"/>
  </r>
  <r>
    <x v="21"/>
    <x v="0"/>
    <x v="0"/>
    <s v="Dress"/>
    <x v="2"/>
    <s v="M"/>
    <s v="Black"/>
    <n v="3"/>
    <x v="21"/>
  </r>
  <r>
    <x v="22"/>
    <x v="0"/>
    <x v="0"/>
    <s v="Dress"/>
    <x v="2"/>
    <s v="M"/>
    <s v="Brown"/>
    <n v="2"/>
    <x v="22"/>
  </r>
  <r>
    <x v="23"/>
    <x v="0"/>
    <x v="0"/>
    <s v="Dress"/>
    <x v="2"/>
    <s v="M"/>
    <s v="Tan"/>
    <n v="3"/>
    <x v="23"/>
  </r>
  <r>
    <x v="24"/>
    <x v="0"/>
    <x v="0"/>
    <s v="Dress"/>
    <x v="2"/>
    <s v="L"/>
    <s v="Black"/>
    <n v="1"/>
    <x v="24"/>
  </r>
  <r>
    <x v="25"/>
    <x v="0"/>
    <x v="0"/>
    <s v="Dress"/>
    <x v="2"/>
    <s v="L"/>
    <s v="Brown"/>
    <n v="0"/>
    <x v="25"/>
  </r>
  <r>
    <x v="26"/>
    <x v="0"/>
    <x v="0"/>
    <s v="Dress"/>
    <x v="2"/>
    <s v="L"/>
    <s v="Tan"/>
    <n v="3"/>
    <x v="26"/>
  </r>
  <r>
    <x v="27"/>
    <x v="0"/>
    <x v="0"/>
    <s v="Dress"/>
    <x v="3"/>
    <s v="S"/>
    <s v="Black"/>
    <n v="2"/>
    <x v="27"/>
  </r>
  <r>
    <x v="28"/>
    <x v="0"/>
    <x v="0"/>
    <s v="Dress"/>
    <x v="3"/>
    <s v="S"/>
    <s v="Brown"/>
    <n v="1"/>
    <x v="28"/>
  </r>
  <r>
    <x v="29"/>
    <x v="0"/>
    <x v="0"/>
    <s v="Dress"/>
    <x v="3"/>
    <s v="S"/>
    <s v="Tan"/>
    <n v="1"/>
    <x v="29"/>
  </r>
  <r>
    <x v="30"/>
    <x v="0"/>
    <x v="0"/>
    <s v="Dress"/>
    <x v="3"/>
    <s v="M"/>
    <s v="Black"/>
    <n v="2"/>
    <x v="30"/>
  </r>
  <r>
    <x v="31"/>
    <x v="0"/>
    <x v="0"/>
    <s v="Dress"/>
    <x v="3"/>
    <s v="M"/>
    <s v="Brown"/>
    <n v="2"/>
    <x v="31"/>
  </r>
  <r>
    <x v="32"/>
    <x v="0"/>
    <x v="0"/>
    <s v="Dress"/>
    <x v="3"/>
    <s v="M"/>
    <s v="Tan"/>
    <n v="2"/>
    <x v="32"/>
  </r>
  <r>
    <x v="33"/>
    <x v="0"/>
    <x v="0"/>
    <s v="Dress"/>
    <x v="3"/>
    <s v="L"/>
    <s v="Black"/>
    <n v="0"/>
    <x v="33"/>
  </r>
  <r>
    <x v="34"/>
    <x v="0"/>
    <x v="0"/>
    <s v="Dress"/>
    <x v="3"/>
    <s v="L"/>
    <s v="Brown"/>
    <n v="2"/>
    <x v="34"/>
  </r>
  <r>
    <x v="35"/>
    <x v="0"/>
    <x v="0"/>
    <s v="Dress"/>
    <x v="3"/>
    <s v="L"/>
    <s v="Tan"/>
    <n v="2"/>
    <x v="35"/>
  </r>
  <r>
    <x v="36"/>
    <x v="0"/>
    <x v="0"/>
    <s v="Casual"/>
    <x v="0"/>
    <s v="S"/>
    <s v="Green"/>
    <n v="5"/>
    <x v="36"/>
  </r>
  <r>
    <x v="37"/>
    <x v="0"/>
    <x v="0"/>
    <s v="Casual"/>
    <x v="0"/>
    <s v="S"/>
    <s v="Blue"/>
    <n v="3"/>
    <x v="37"/>
  </r>
  <r>
    <x v="38"/>
    <x v="0"/>
    <x v="0"/>
    <s v="Casual"/>
    <x v="0"/>
    <s v="S"/>
    <s v="White"/>
    <n v="1"/>
    <x v="38"/>
  </r>
  <r>
    <x v="39"/>
    <x v="0"/>
    <x v="0"/>
    <s v="Casual"/>
    <x v="0"/>
    <s v="M"/>
    <s v="Green"/>
    <n v="8"/>
    <x v="39"/>
  </r>
  <r>
    <x v="40"/>
    <x v="0"/>
    <x v="0"/>
    <s v="Casual"/>
    <x v="0"/>
    <s v="M"/>
    <s v="Blue"/>
    <n v="4"/>
    <x v="40"/>
  </r>
  <r>
    <x v="41"/>
    <x v="0"/>
    <x v="0"/>
    <s v="Casual"/>
    <x v="0"/>
    <s v="M"/>
    <s v="White"/>
    <n v="7"/>
    <x v="41"/>
  </r>
  <r>
    <x v="42"/>
    <x v="0"/>
    <x v="0"/>
    <s v="Casual"/>
    <x v="0"/>
    <s v="L"/>
    <s v="Green"/>
    <n v="2"/>
    <x v="42"/>
  </r>
  <r>
    <x v="43"/>
    <x v="0"/>
    <x v="0"/>
    <s v="Casual"/>
    <x v="0"/>
    <s v="L"/>
    <s v="Blue"/>
    <n v="2"/>
    <x v="43"/>
  </r>
  <r>
    <x v="44"/>
    <x v="0"/>
    <x v="0"/>
    <s v="Casual"/>
    <x v="0"/>
    <s v="L"/>
    <s v="White"/>
    <n v="2"/>
    <x v="44"/>
  </r>
  <r>
    <x v="45"/>
    <x v="0"/>
    <x v="0"/>
    <s v="Casual"/>
    <x v="1"/>
    <s v="S"/>
    <s v="Green"/>
    <n v="3"/>
    <x v="45"/>
  </r>
  <r>
    <x v="46"/>
    <x v="0"/>
    <x v="0"/>
    <s v="Casual"/>
    <x v="1"/>
    <s v="S"/>
    <s v="Blue"/>
    <n v="3"/>
    <x v="46"/>
  </r>
  <r>
    <x v="47"/>
    <x v="0"/>
    <x v="0"/>
    <s v="Casual"/>
    <x v="1"/>
    <s v="S"/>
    <s v="White"/>
    <n v="2"/>
    <x v="47"/>
  </r>
  <r>
    <x v="48"/>
    <x v="0"/>
    <x v="0"/>
    <s v="Casual"/>
    <x v="1"/>
    <s v="M"/>
    <s v="Green"/>
    <n v="7"/>
    <x v="48"/>
  </r>
  <r>
    <x v="49"/>
    <x v="0"/>
    <x v="0"/>
    <s v="Casual"/>
    <x v="1"/>
    <s v="M"/>
    <s v="Blue"/>
    <n v="8"/>
    <x v="49"/>
  </r>
  <r>
    <x v="50"/>
    <x v="0"/>
    <x v="0"/>
    <s v="Casual"/>
    <x v="1"/>
    <s v="M"/>
    <s v="White"/>
    <n v="12"/>
    <x v="50"/>
  </r>
  <r>
    <x v="51"/>
    <x v="0"/>
    <x v="0"/>
    <s v="Casual"/>
    <x v="1"/>
    <s v="L"/>
    <s v="Green"/>
    <n v="5"/>
    <x v="51"/>
  </r>
  <r>
    <x v="52"/>
    <x v="0"/>
    <x v="0"/>
    <s v="Casual"/>
    <x v="1"/>
    <s v="L"/>
    <s v="Blue"/>
    <n v="2"/>
    <x v="52"/>
  </r>
  <r>
    <x v="53"/>
    <x v="0"/>
    <x v="0"/>
    <s v="Casual"/>
    <x v="1"/>
    <s v="L"/>
    <s v="White"/>
    <n v="4"/>
    <x v="53"/>
  </r>
  <r>
    <x v="54"/>
    <x v="0"/>
    <x v="0"/>
    <s v="Casual"/>
    <x v="2"/>
    <s v="S"/>
    <s v="Green"/>
    <n v="4"/>
    <x v="54"/>
  </r>
  <r>
    <x v="55"/>
    <x v="0"/>
    <x v="0"/>
    <s v="Casual"/>
    <x v="2"/>
    <s v="S"/>
    <s v="Blue"/>
    <n v="3"/>
    <x v="55"/>
  </r>
  <r>
    <x v="56"/>
    <x v="0"/>
    <x v="0"/>
    <s v="Casual"/>
    <x v="2"/>
    <s v="S"/>
    <s v="White"/>
    <n v="3"/>
    <x v="56"/>
  </r>
  <r>
    <x v="57"/>
    <x v="0"/>
    <x v="0"/>
    <s v="Casual"/>
    <x v="2"/>
    <s v="M"/>
    <s v="Green"/>
    <n v="1"/>
    <x v="57"/>
  </r>
  <r>
    <x v="58"/>
    <x v="0"/>
    <x v="0"/>
    <s v="Casual"/>
    <x v="2"/>
    <s v="M"/>
    <s v="Blue"/>
    <n v="6"/>
    <x v="58"/>
  </r>
  <r>
    <x v="59"/>
    <x v="0"/>
    <x v="0"/>
    <s v="Casual"/>
    <x v="2"/>
    <s v="M"/>
    <s v="White"/>
    <n v="8"/>
    <x v="59"/>
  </r>
  <r>
    <x v="60"/>
    <x v="0"/>
    <x v="0"/>
    <s v="Casual"/>
    <x v="2"/>
    <s v="L"/>
    <s v="Green"/>
    <n v="2"/>
    <x v="60"/>
  </r>
  <r>
    <x v="61"/>
    <x v="0"/>
    <x v="0"/>
    <s v="Casual"/>
    <x v="2"/>
    <s v="L"/>
    <s v="Blue"/>
    <n v="2"/>
    <x v="61"/>
  </r>
  <r>
    <x v="62"/>
    <x v="0"/>
    <x v="0"/>
    <s v="Casual"/>
    <x v="2"/>
    <s v="L"/>
    <s v="White"/>
    <n v="2"/>
    <x v="62"/>
  </r>
  <r>
    <x v="63"/>
    <x v="0"/>
    <x v="0"/>
    <s v="Casual"/>
    <x v="3"/>
    <s v="S"/>
    <s v="Green"/>
    <n v="2"/>
    <x v="63"/>
  </r>
  <r>
    <x v="64"/>
    <x v="0"/>
    <x v="0"/>
    <s v="Casual"/>
    <x v="3"/>
    <s v="S"/>
    <s v="Blue"/>
    <n v="1"/>
    <x v="64"/>
  </r>
  <r>
    <x v="65"/>
    <x v="0"/>
    <x v="0"/>
    <s v="Casual"/>
    <x v="3"/>
    <s v="S"/>
    <s v="White"/>
    <n v="2"/>
    <x v="65"/>
  </r>
  <r>
    <x v="66"/>
    <x v="0"/>
    <x v="0"/>
    <s v="Casual"/>
    <x v="3"/>
    <s v="M"/>
    <s v="Green"/>
    <n v="4"/>
    <x v="66"/>
  </r>
  <r>
    <x v="67"/>
    <x v="0"/>
    <x v="0"/>
    <s v="Casual"/>
    <x v="3"/>
    <s v="M"/>
    <s v="Blue"/>
    <n v="8"/>
    <x v="67"/>
  </r>
  <r>
    <x v="68"/>
    <x v="0"/>
    <x v="0"/>
    <s v="Casual"/>
    <x v="3"/>
    <s v="M"/>
    <s v="White"/>
    <n v="10"/>
    <x v="68"/>
  </r>
  <r>
    <x v="69"/>
    <x v="0"/>
    <x v="0"/>
    <s v="Casual"/>
    <x v="3"/>
    <s v="L"/>
    <s v="Green"/>
    <n v="2"/>
    <x v="69"/>
  </r>
  <r>
    <x v="70"/>
    <x v="0"/>
    <x v="0"/>
    <s v="Casual"/>
    <x v="3"/>
    <s v="L"/>
    <s v="Blue"/>
    <n v="3"/>
    <x v="70"/>
  </r>
  <r>
    <x v="71"/>
    <x v="0"/>
    <x v="0"/>
    <s v="Casual"/>
    <x v="3"/>
    <s v="L"/>
    <s v="White"/>
    <n v="2"/>
    <x v="71"/>
  </r>
  <r>
    <x v="72"/>
    <x v="0"/>
    <x v="1"/>
    <s v="Flare"/>
    <x v="1"/>
    <s v="S"/>
    <s v="Blue"/>
    <n v="2"/>
    <x v="72"/>
  </r>
  <r>
    <x v="73"/>
    <x v="0"/>
    <x v="1"/>
    <s v="Flare"/>
    <x v="1"/>
    <s v="S"/>
    <s v="Yellow"/>
    <n v="3"/>
    <x v="73"/>
  </r>
  <r>
    <x v="74"/>
    <x v="0"/>
    <x v="1"/>
    <s v="Flare"/>
    <x v="1"/>
    <s v="S"/>
    <s v="Pink"/>
    <n v="4"/>
    <x v="74"/>
  </r>
  <r>
    <x v="75"/>
    <x v="0"/>
    <x v="1"/>
    <s v="Flare"/>
    <x v="1"/>
    <s v="M"/>
    <s v="Blue"/>
    <n v="1"/>
    <x v="75"/>
  </r>
  <r>
    <x v="76"/>
    <x v="0"/>
    <x v="1"/>
    <s v="Flare"/>
    <x v="1"/>
    <s v="M"/>
    <s v="Yellow"/>
    <n v="4"/>
    <x v="76"/>
  </r>
  <r>
    <x v="77"/>
    <x v="0"/>
    <x v="1"/>
    <s v="Flare"/>
    <x v="1"/>
    <s v="M"/>
    <s v="Pink"/>
    <n v="1"/>
    <x v="77"/>
  </r>
  <r>
    <x v="78"/>
    <x v="0"/>
    <x v="1"/>
    <s v="Flare"/>
    <x v="1"/>
    <s v="L"/>
    <s v="Blue"/>
    <n v="1"/>
    <x v="78"/>
  </r>
  <r>
    <x v="79"/>
    <x v="0"/>
    <x v="1"/>
    <s v="Flare"/>
    <x v="1"/>
    <s v="L"/>
    <s v="Yellow"/>
    <n v="2"/>
    <x v="79"/>
  </r>
  <r>
    <x v="80"/>
    <x v="0"/>
    <x v="1"/>
    <s v="Flare"/>
    <x v="1"/>
    <s v="L"/>
    <s v="Pink"/>
    <n v="1"/>
    <x v="80"/>
  </r>
  <r>
    <x v="81"/>
    <x v="0"/>
    <x v="2"/>
    <s v="Playtime"/>
    <x v="3"/>
    <s v="S"/>
    <s v="Flowered"/>
    <n v="2"/>
    <x v="81"/>
  </r>
  <r>
    <x v="82"/>
    <x v="0"/>
    <x v="2"/>
    <s v="Playtime"/>
    <x v="3"/>
    <s v="S"/>
    <s v="Butterflies"/>
    <n v="4"/>
    <x v="82"/>
  </r>
  <r>
    <x v="83"/>
    <x v="0"/>
    <x v="2"/>
    <s v="Playtime"/>
    <x v="3"/>
    <s v="S"/>
    <s v="Animals"/>
    <n v="0"/>
    <x v="83"/>
  </r>
  <r>
    <x v="84"/>
    <x v="0"/>
    <x v="2"/>
    <s v="Playtime"/>
    <x v="3"/>
    <s v="M"/>
    <s v="Flowered"/>
    <n v="1"/>
    <x v="84"/>
  </r>
  <r>
    <x v="85"/>
    <x v="0"/>
    <x v="2"/>
    <s v="Playtime"/>
    <x v="3"/>
    <s v="M"/>
    <s v="Butterflies"/>
    <n v="5"/>
    <x v="85"/>
  </r>
  <r>
    <x v="86"/>
    <x v="0"/>
    <x v="2"/>
    <s v="Playtime"/>
    <x v="3"/>
    <s v="M"/>
    <s v="Animals"/>
    <n v="3"/>
    <x v="86"/>
  </r>
  <r>
    <x v="87"/>
    <x v="0"/>
    <x v="2"/>
    <s v="Playtime"/>
    <x v="3"/>
    <s v="L"/>
    <s v="Flowered"/>
    <n v="2"/>
    <x v="87"/>
  </r>
  <r>
    <x v="88"/>
    <x v="0"/>
    <x v="2"/>
    <s v="Playtime"/>
    <x v="3"/>
    <s v="L"/>
    <s v="Butterflies"/>
    <n v="3"/>
    <x v="88"/>
  </r>
  <r>
    <x v="89"/>
    <x v="0"/>
    <x v="2"/>
    <s v="Playtime"/>
    <x v="3"/>
    <s v="L"/>
    <s v="Animals"/>
    <n v="5"/>
    <x v="89"/>
  </r>
  <r>
    <x v="90"/>
    <x v="1"/>
    <x v="3"/>
    <s v="SlipOns"/>
    <x v="0"/>
    <s v="S"/>
    <s v="Black"/>
    <n v="2"/>
    <x v="90"/>
  </r>
  <r>
    <x v="91"/>
    <x v="1"/>
    <x v="3"/>
    <s v="SlipOns"/>
    <x v="0"/>
    <s v="S"/>
    <s v="Red"/>
    <n v="1"/>
    <x v="91"/>
  </r>
  <r>
    <x v="92"/>
    <x v="1"/>
    <x v="3"/>
    <s v="SlipOns"/>
    <x v="0"/>
    <s v="S"/>
    <s v="White"/>
    <n v="0"/>
    <x v="92"/>
  </r>
  <r>
    <x v="93"/>
    <x v="1"/>
    <x v="3"/>
    <s v="SlipOns"/>
    <x v="0"/>
    <s v="M"/>
    <s v="Black"/>
    <n v="2"/>
    <x v="93"/>
  </r>
  <r>
    <x v="94"/>
    <x v="1"/>
    <x v="3"/>
    <s v="SlipOns"/>
    <x v="0"/>
    <s v="M"/>
    <s v="Red"/>
    <n v="4"/>
    <x v="94"/>
  </r>
  <r>
    <x v="95"/>
    <x v="1"/>
    <x v="3"/>
    <s v="SlipOns"/>
    <x v="0"/>
    <s v="M"/>
    <s v="White"/>
    <n v="1"/>
    <x v="95"/>
  </r>
  <r>
    <x v="96"/>
    <x v="1"/>
    <x v="3"/>
    <s v="SlipOns"/>
    <x v="0"/>
    <s v="L"/>
    <s v="Black"/>
    <n v="4"/>
    <x v="96"/>
  </r>
  <r>
    <x v="97"/>
    <x v="1"/>
    <x v="3"/>
    <s v="SlipOns"/>
    <x v="0"/>
    <s v="L"/>
    <s v="Red"/>
    <n v="3"/>
    <x v="97"/>
  </r>
  <r>
    <x v="98"/>
    <x v="1"/>
    <x v="3"/>
    <s v="SlipOns"/>
    <x v="0"/>
    <s v="L"/>
    <s v="White"/>
    <n v="2"/>
    <x v="98"/>
  </r>
  <r>
    <x v="99"/>
    <x v="1"/>
    <x v="3"/>
    <s v="SlipOns"/>
    <x v="1"/>
    <s v="S"/>
    <s v="Black"/>
    <n v="2"/>
    <x v="99"/>
  </r>
  <r>
    <x v="100"/>
    <x v="1"/>
    <x v="3"/>
    <s v="SlipOns"/>
    <x v="1"/>
    <s v="S"/>
    <s v="Red"/>
    <n v="3"/>
    <x v="100"/>
  </r>
  <r>
    <x v="101"/>
    <x v="1"/>
    <x v="3"/>
    <s v="SlipOns"/>
    <x v="1"/>
    <s v="S"/>
    <s v="White"/>
    <n v="2"/>
    <x v="101"/>
  </r>
  <r>
    <x v="102"/>
    <x v="1"/>
    <x v="3"/>
    <s v="SlipOns"/>
    <x v="1"/>
    <s v="M"/>
    <s v="Black"/>
    <n v="4"/>
    <x v="102"/>
  </r>
  <r>
    <x v="103"/>
    <x v="1"/>
    <x v="3"/>
    <s v="SlipOns"/>
    <x v="1"/>
    <s v="M"/>
    <s v="Red"/>
    <n v="2"/>
    <x v="103"/>
  </r>
  <r>
    <x v="104"/>
    <x v="1"/>
    <x v="3"/>
    <s v="SlipOns"/>
    <x v="1"/>
    <s v="M"/>
    <s v="White"/>
    <n v="2"/>
    <x v="104"/>
  </r>
  <r>
    <x v="105"/>
    <x v="1"/>
    <x v="3"/>
    <s v="SlipOns"/>
    <x v="1"/>
    <s v="L"/>
    <s v="Black"/>
    <n v="3"/>
    <x v="105"/>
  </r>
  <r>
    <x v="106"/>
    <x v="1"/>
    <x v="3"/>
    <s v="SlipOns"/>
    <x v="1"/>
    <s v="L"/>
    <s v="Red"/>
    <n v="3"/>
    <x v="106"/>
  </r>
  <r>
    <x v="107"/>
    <x v="1"/>
    <x v="3"/>
    <s v="SlipOns"/>
    <x v="1"/>
    <s v="L"/>
    <s v="White"/>
    <n v="4"/>
    <x v="107"/>
  </r>
  <r>
    <x v="108"/>
    <x v="1"/>
    <x v="3"/>
    <s v="SlipOns"/>
    <x v="2"/>
    <s v="S"/>
    <s v="Black"/>
    <n v="2"/>
    <x v="108"/>
  </r>
  <r>
    <x v="109"/>
    <x v="1"/>
    <x v="3"/>
    <s v="SlipOns"/>
    <x v="2"/>
    <s v="S"/>
    <s v="Red"/>
    <n v="3"/>
    <x v="109"/>
  </r>
  <r>
    <x v="110"/>
    <x v="1"/>
    <x v="3"/>
    <s v="SlipOns"/>
    <x v="2"/>
    <s v="S"/>
    <s v="White"/>
    <n v="4"/>
    <x v="110"/>
  </r>
  <r>
    <x v="111"/>
    <x v="1"/>
    <x v="3"/>
    <s v="SlipOns"/>
    <x v="2"/>
    <s v="M"/>
    <s v="Black"/>
    <n v="4"/>
    <x v="111"/>
  </r>
  <r>
    <x v="112"/>
    <x v="1"/>
    <x v="3"/>
    <s v="SlipOns"/>
    <x v="2"/>
    <s v="M"/>
    <s v="Red"/>
    <n v="1"/>
    <x v="112"/>
  </r>
  <r>
    <x v="113"/>
    <x v="1"/>
    <x v="3"/>
    <s v="SlipOns"/>
    <x v="2"/>
    <s v="M"/>
    <s v="White"/>
    <n v="2"/>
    <x v="113"/>
  </r>
  <r>
    <x v="114"/>
    <x v="1"/>
    <x v="3"/>
    <s v="SlipOns"/>
    <x v="2"/>
    <s v="L"/>
    <s v="Black"/>
    <n v="2"/>
    <x v="114"/>
  </r>
  <r>
    <x v="115"/>
    <x v="1"/>
    <x v="3"/>
    <s v="SlipOns"/>
    <x v="2"/>
    <s v="L"/>
    <s v="Red"/>
    <n v="1"/>
    <x v="115"/>
  </r>
  <r>
    <x v="116"/>
    <x v="1"/>
    <x v="3"/>
    <s v="SlipOns"/>
    <x v="2"/>
    <s v="L"/>
    <s v="White"/>
    <n v="5"/>
    <x v="116"/>
  </r>
  <r>
    <x v="117"/>
    <x v="1"/>
    <x v="3"/>
    <s v="SlipOns"/>
    <x v="3"/>
    <s v="S"/>
    <s v="Black"/>
    <n v="1"/>
    <x v="117"/>
  </r>
  <r>
    <x v="118"/>
    <x v="1"/>
    <x v="3"/>
    <s v="SlipOns"/>
    <x v="3"/>
    <s v="S"/>
    <s v="Red"/>
    <n v="4"/>
    <x v="118"/>
  </r>
  <r>
    <x v="119"/>
    <x v="1"/>
    <x v="3"/>
    <s v="SlipOns"/>
    <x v="3"/>
    <s v="S"/>
    <s v="White"/>
    <n v="2"/>
    <x v="119"/>
  </r>
  <r>
    <x v="120"/>
    <x v="1"/>
    <x v="3"/>
    <s v="SlipOns"/>
    <x v="3"/>
    <s v="M"/>
    <s v="Black"/>
    <n v="2"/>
    <x v="120"/>
  </r>
  <r>
    <x v="121"/>
    <x v="1"/>
    <x v="3"/>
    <s v="SlipOns"/>
    <x v="3"/>
    <s v="M"/>
    <s v="Red"/>
    <n v="4"/>
    <x v="121"/>
  </r>
  <r>
    <x v="122"/>
    <x v="1"/>
    <x v="3"/>
    <s v="SlipOns"/>
    <x v="3"/>
    <s v="M"/>
    <s v="White"/>
    <n v="5"/>
    <x v="122"/>
  </r>
  <r>
    <x v="123"/>
    <x v="1"/>
    <x v="3"/>
    <s v="SlipOns"/>
    <x v="3"/>
    <s v="L"/>
    <s v="Black"/>
    <n v="4"/>
    <x v="123"/>
  </r>
  <r>
    <x v="124"/>
    <x v="1"/>
    <x v="3"/>
    <s v="SlipOns"/>
    <x v="3"/>
    <s v="L"/>
    <s v="Red"/>
    <n v="2"/>
    <x v="124"/>
  </r>
  <r>
    <x v="125"/>
    <x v="1"/>
    <x v="3"/>
    <s v="SlipOns"/>
    <x v="3"/>
    <s v="L"/>
    <s v="White"/>
    <n v="5"/>
    <x v="125"/>
  </r>
  <r>
    <x v="126"/>
    <x v="2"/>
    <x v="4"/>
    <n v="0"/>
    <x v="0"/>
    <s v="One Size"/>
    <s v="Gold"/>
    <n v="4"/>
    <x v="126"/>
  </r>
  <r>
    <x v="127"/>
    <x v="2"/>
    <x v="4"/>
    <n v="0"/>
    <x v="0"/>
    <s v="One Size"/>
    <s v="Silver"/>
    <n v="4"/>
    <x v="127"/>
  </r>
  <r>
    <x v="128"/>
    <x v="2"/>
    <x v="5"/>
    <n v="0"/>
    <x v="0"/>
    <s v="One Size"/>
    <s v="Gold"/>
    <n v="3"/>
    <x v="128"/>
  </r>
  <r>
    <x v="129"/>
    <x v="2"/>
    <x v="5"/>
    <n v="0"/>
    <x v="0"/>
    <s v="One Size"/>
    <s v="Silver"/>
    <n v="3"/>
    <x v="129"/>
  </r>
  <r>
    <x v="130"/>
    <x v="2"/>
    <x v="6"/>
    <s v="Ponytail Ties"/>
    <x v="1"/>
    <s v="Womens"/>
    <s v="Assorted Set"/>
    <n v="3"/>
    <x v="130"/>
  </r>
  <r>
    <x v="131"/>
    <x v="2"/>
    <x v="6"/>
    <s v="Headbands"/>
    <x v="1"/>
    <s v="Womens"/>
    <s v="Assorted Set"/>
    <n v="2"/>
    <x v="131"/>
  </r>
  <r>
    <x v="132"/>
    <x v="2"/>
    <x v="6"/>
    <s v="Ponytail Ties"/>
    <x v="3"/>
    <s v="Girls"/>
    <s v="Assorted Set"/>
    <n v="1"/>
    <x v="132"/>
  </r>
  <r>
    <x v="133"/>
    <x v="2"/>
    <x v="6"/>
    <s v="Headbands"/>
    <x v="3"/>
    <s v="Girls"/>
    <s v="Assorted Set"/>
    <n v="3"/>
    <x v="133"/>
  </r>
  <r>
    <x v="134"/>
    <x v="2"/>
    <x v="7"/>
    <s v="Necklace"/>
    <x v="1"/>
    <s v="18&quot;"/>
    <s v="Gold"/>
    <n v="2"/>
    <x v="134"/>
  </r>
  <r>
    <x v="135"/>
    <x v="2"/>
    <x v="7"/>
    <s v="Necklace"/>
    <x v="1"/>
    <s v="18&quot;"/>
    <s v="Silver"/>
    <n v="3"/>
    <x v="135"/>
  </r>
  <r>
    <x v="136"/>
    <x v="2"/>
    <x v="7"/>
    <s v="Necklace"/>
    <x v="3"/>
    <s v="10&quot;"/>
    <s v="Gold"/>
    <n v="0"/>
    <x v="136"/>
  </r>
  <r>
    <x v="137"/>
    <x v="2"/>
    <x v="7"/>
    <s v="Necklace"/>
    <x v="3"/>
    <s v="10&quot;"/>
    <s v="Silver"/>
    <n v="4"/>
    <x v="137"/>
  </r>
  <r>
    <x v="138"/>
    <x v="2"/>
    <x v="7"/>
    <s v="Bracelet"/>
    <x v="1"/>
    <s v="8&quot;"/>
    <s v="Gold"/>
    <n v="4"/>
    <x v="138"/>
  </r>
  <r>
    <x v="139"/>
    <x v="2"/>
    <x v="7"/>
    <s v="Bracelet"/>
    <x v="1"/>
    <s v="8&quot;"/>
    <s v="Silver"/>
    <n v="2"/>
    <x v="139"/>
  </r>
  <r>
    <x v="140"/>
    <x v="2"/>
    <x v="7"/>
    <s v="Bracelet"/>
    <x v="3"/>
    <s v="5&quot;"/>
    <s v="Gold"/>
    <n v="5"/>
    <x v="140"/>
  </r>
  <r>
    <x v="141"/>
    <x v="2"/>
    <x v="7"/>
    <s v="Bracelet"/>
    <x v="3"/>
    <s v="5&quot;"/>
    <s v="Silver"/>
    <n v="4"/>
    <x v="141"/>
  </r>
  <r>
    <x v="142"/>
    <x v="3"/>
    <x v="8"/>
    <s v="Eyelet"/>
    <x v="1"/>
    <s v="Womens"/>
    <s v="White"/>
    <n v="2"/>
    <x v="142"/>
  </r>
  <r>
    <x v="143"/>
    <x v="3"/>
    <x v="8"/>
    <s v="Eyelet"/>
    <x v="1"/>
    <s v="Womens"/>
    <s v="Blue"/>
    <n v="0"/>
    <x v="143"/>
  </r>
  <r>
    <x v="144"/>
    <x v="3"/>
    <x v="8"/>
    <s v="Eyelet"/>
    <x v="3"/>
    <s v="Girls"/>
    <s v="White"/>
    <n v="1"/>
    <x v="144"/>
  </r>
  <r>
    <x v="145"/>
    <x v="3"/>
    <x v="8"/>
    <s v="Eyelet"/>
    <x v="3"/>
    <s v="Girls"/>
    <s v="Blue"/>
    <n v="2"/>
    <x v="145"/>
  </r>
  <r>
    <x v="146"/>
    <x v="3"/>
    <x v="9"/>
    <s v="Cotton"/>
    <x v="0"/>
    <s v="Mens"/>
    <s v="Blue"/>
    <n v="3"/>
    <x v="146"/>
  </r>
  <r>
    <x v="147"/>
    <x v="3"/>
    <x v="9"/>
    <s v="Cotton"/>
    <x v="0"/>
    <s v="Mens"/>
    <s v="Green"/>
    <n v="2"/>
    <x v="147"/>
  </r>
  <r>
    <x v="148"/>
    <x v="3"/>
    <x v="9"/>
    <s v="Cotton"/>
    <x v="0"/>
    <s v="Mens"/>
    <s v="Red"/>
    <n v="3"/>
    <x v="148"/>
  </r>
  <r>
    <x v="149"/>
    <x v="3"/>
    <x v="9"/>
    <s v="Cotton"/>
    <x v="1"/>
    <s v="Womens"/>
    <s v="Blue"/>
    <n v="2"/>
    <x v="149"/>
  </r>
  <r>
    <x v="150"/>
    <x v="3"/>
    <x v="9"/>
    <s v="Cotton"/>
    <x v="1"/>
    <s v="Womens"/>
    <s v="Green"/>
    <n v="2"/>
    <x v="150"/>
  </r>
  <r>
    <x v="151"/>
    <x v="3"/>
    <x v="9"/>
    <s v="Cotton"/>
    <x v="1"/>
    <s v="Womens"/>
    <s v="Red"/>
    <n v="1"/>
    <x v="151"/>
  </r>
  <r>
    <x v="152"/>
    <x v="3"/>
    <x v="9"/>
    <s v="Cotton"/>
    <x v="4"/>
    <s v="Kids"/>
    <s v="Blue"/>
    <n v="4"/>
    <x v="152"/>
  </r>
  <r>
    <x v="153"/>
    <x v="3"/>
    <x v="9"/>
    <s v="Cotton"/>
    <x v="4"/>
    <s v="Kids"/>
    <s v="Green"/>
    <n v="2"/>
    <x v="153"/>
  </r>
  <r>
    <x v="154"/>
    <x v="3"/>
    <x v="9"/>
    <s v="Cotton"/>
    <x v="4"/>
    <s v="Kids"/>
    <s v="Red"/>
    <n v="2"/>
    <x v="15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8057416-D90A-454B-83C3-33A7BE84F11E}" name="PivotTable19"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location ref="A8:B13" firstHeaderRow="1" firstDataRow="1" firstDataCol="1"/>
  <pivotFields count="9">
    <pivotField showAll="0"/>
    <pivotField axis="axisRow" showAll="0">
      <items count="5">
        <item x="2"/>
        <item x="0"/>
        <item x="1"/>
        <item x="3"/>
        <item t="default"/>
      </items>
    </pivotField>
    <pivotField showAll="0"/>
    <pivotField showAll="0"/>
    <pivotField showAll="0"/>
    <pivotField showAll="0"/>
    <pivotField showAll="0"/>
    <pivotField dataField="1" showAll="0"/>
    <pivotField showAll="0">
      <items count="1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m="1" x="156"/>
        <item x="130"/>
        <item m="1" x="157"/>
        <item x="131"/>
        <item x="132"/>
        <item x="133"/>
        <item m="1" x="162"/>
        <item x="134"/>
        <item m="1" x="155"/>
        <item x="135"/>
        <item x="136"/>
        <item x="137"/>
        <item m="1" x="160"/>
        <item x="138"/>
        <item m="1" x="159"/>
        <item x="139"/>
        <item x="140"/>
        <item x="141"/>
        <item m="1" x="161"/>
        <item x="142"/>
        <item m="1" x="158"/>
        <item x="143"/>
        <item x="144"/>
        <item x="145"/>
        <item x="146"/>
        <item x="147"/>
        <item x="148"/>
        <item x="149"/>
        <item x="150"/>
        <item x="151"/>
        <item x="152"/>
        <item x="153"/>
        <item x="154"/>
        <item t="default"/>
      </items>
    </pivotField>
  </pivotFields>
  <rowFields count="1">
    <field x="1"/>
  </rowFields>
  <rowItems count="5">
    <i>
      <x/>
    </i>
    <i>
      <x v="1"/>
    </i>
    <i>
      <x v="2"/>
    </i>
    <i>
      <x v="3"/>
    </i>
    <i t="grand">
      <x/>
    </i>
  </rowItems>
  <colItems count="1">
    <i/>
  </colItems>
  <dataFields count="1">
    <dataField name="Sum of Physical Count        End of Q1" fld="7" baseField="0" baseItem="0"/>
  </dataFields>
  <chartFormats count="10">
    <chartFormat chart="2" format="0" series="1">
      <pivotArea type="data" outline="0" fieldPosition="0">
        <references count="1">
          <reference field="4294967294" count="1" selected="0">
            <x v="0"/>
          </reference>
        </references>
      </pivotArea>
    </chartFormat>
    <chartFormat chart="6" format="6" series="1">
      <pivotArea type="data" outline="0" fieldPosition="0">
        <references count="1">
          <reference field="4294967294" count="1" selected="0">
            <x v="0"/>
          </reference>
        </references>
      </pivotArea>
    </chartFormat>
    <chartFormat chart="6" format="7">
      <pivotArea type="data" outline="0" fieldPosition="0">
        <references count="2">
          <reference field="4294967294" count="1" selected="0">
            <x v="0"/>
          </reference>
          <reference field="1" count="1" selected="0">
            <x v="0"/>
          </reference>
        </references>
      </pivotArea>
    </chartFormat>
    <chartFormat chart="6" format="8">
      <pivotArea type="data" outline="0" fieldPosition="0">
        <references count="2">
          <reference field="4294967294" count="1" selected="0">
            <x v="0"/>
          </reference>
          <reference field="1" count="1" selected="0">
            <x v="1"/>
          </reference>
        </references>
      </pivotArea>
    </chartFormat>
    <chartFormat chart="6" format="9">
      <pivotArea type="data" outline="0" fieldPosition="0">
        <references count="2">
          <reference field="4294967294" count="1" selected="0">
            <x v="0"/>
          </reference>
          <reference field="1" count="1" selected="0">
            <x v="2"/>
          </reference>
        </references>
      </pivotArea>
    </chartFormat>
    <chartFormat chart="6" format="10">
      <pivotArea type="data" outline="0" fieldPosition="0">
        <references count="2">
          <reference field="4294967294" count="1" selected="0">
            <x v="0"/>
          </reference>
          <reference field="1" count="1" selected="0">
            <x v="3"/>
          </reference>
        </references>
      </pivotArea>
    </chartFormat>
    <chartFormat chart="2" format="1">
      <pivotArea type="data" outline="0" fieldPosition="0">
        <references count="2">
          <reference field="4294967294" count="1" selected="0">
            <x v="0"/>
          </reference>
          <reference field="1" count="1" selected="0">
            <x v="0"/>
          </reference>
        </references>
      </pivotArea>
    </chartFormat>
    <chartFormat chart="2" format="2">
      <pivotArea type="data" outline="0" fieldPosition="0">
        <references count="2">
          <reference field="4294967294" count="1" selected="0">
            <x v="0"/>
          </reference>
          <reference field="1" count="1" selected="0">
            <x v="1"/>
          </reference>
        </references>
      </pivotArea>
    </chartFormat>
    <chartFormat chart="2" format="3">
      <pivotArea type="data" outline="0" fieldPosition="0">
        <references count="2">
          <reference field="4294967294" count="1" selected="0">
            <x v="0"/>
          </reference>
          <reference field="1" count="1" selected="0">
            <x v="2"/>
          </reference>
        </references>
      </pivotArea>
    </chartFormat>
    <chartFormat chart="2" format="4">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27B0A89-95BE-48A7-A497-ECF116E96C84}" name="PivotTable16" cacheId="5" applyNumberFormats="0" applyBorderFormats="0" applyFontFormats="0" applyPatternFormats="0" applyAlignmentFormats="0" applyWidthHeightFormats="1" dataCaption="Values" updatedVersion="8" minRefreshableVersion="3" itemPrintTitles="1" createdVersion="8" indent="0" showHeaders="0" outline="1" outlineData="1" multipleFieldFilters="0" chartFormat="16">
  <location ref="A9:B37" firstHeaderRow="1" firstDataRow="1" firstDataCol="1"/>
  <pivotFields count="9">
    <pivotField showAll="0"/>
    <pivotField showAll="0">
      <items count="5">
        <item h="1" x="2"/>
        <item x="0"/>
        <item h="1" x="1"/>
        <item h="1" x="3"/>
        <item t="default"/>
      </items>
    </pivotField>
    <pivotField showAll="0">
      <items count="11">
        <item x="9"/>
        <item x="5"/>
        <item x="6"/>
        <item x="7"/>
        <item x="0"/>
        <item x="3"/>
        <item x="1"/>
        <item x="2"/>
        <item x="8"/>
        <item x="4"/>
        <item t="default"/>
      </items>
    </pivotField>
    <pivotField showAll="0"/>
    <pivotField showAll="0">
      <items count="7">
        <item h="1" x="2"/>
        <item x="3"/>
        <item h="1" x="4"/>
        <item h="1" x="0"/>
        <item h="1" m="1" x="5"/>
        <item h="1" x="1"/>
        <item t="default"/>
      </items>
    </pivotField>
    <pivotField showAll="0"/>
    <pivotField showAll="0"/>
    <pivotField dataField="1" showAll="0"/>
    <pivotField axis="axisRow" showAll="0">
      <items count="1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m="1" x="156"/>
        <item m="1" x="157"/>
        <item x="132"/>
        <item x="133"/>
        <item m="1" x="162"/>
        <item m="1" x="155"/>
        <item x="136"/>
        <item x="137"/>
        <item m="1" x="160"/>
        <item m="1" x="159"/>
        <item x="140"/>
        <item x="141"/>
        <item m="1" x="161"/>
        <item m="1" x="158"/>
        <item x="144"/>
        <item x="145"/>
        <item x="146"/>
        <item x="147"/>
        <item x="148"/>
        <item x="149"/>
        <item x="150"/>
        <item x="151"/>
        <item x="152"/>
        <item x="153"/>
        <item x="154"/>
        <item x="130"/>
        <item x="131"/>
        <item x="134"/>
        <item x="135"/>
        <item x="138"/>
        <item x="139"/>
        <item x="142"/>
        <item x="143"/>
        <item t="default"/>
      </items>
    </pivotField>
  </pivotFields>
  <rowFields count="1">
    <field x="8"/>
  </rowFields>
  <rowItems count="28">
    <i>
      <x v="27"/>
    </i>
    <i>
      <x v="28"/>
    </i>
    <i>
      <x v="29"/>
    </i>
    <i>
      <x v="30"/>
    </i>
    <i>
      <x v="31"/>
    </i>
    <i>
      <x v="32"/>
    </i>
    <i>
      <x v="33"/>
    </i>
    <i>
      <x v="34"/>
    </i>
    <i>
      <x v="35"/>
    </i>
    <i>
      <x v="63"/>
    </i>
    <i>
      <x v="64"/>
    </i>
    <i>
      <x v="65"/>
    </i>
    <i>
      <x v="66"/>
    </i>
    <i>
      <x v="67"/>
    </i>
    <i>
      <x v="68"/>
    </i>
    <i>
      <x v="69"/>
    </i>
    <i>
      <x v="70"/>
    </i>
    <i>
      <x v="71"/>
    </i>
    <i>
      <x v="81"/>
    </i>
    <i>
      <x v="82"/>
    </i>
    <i>
      <x v="83"/>
    </i>
    <i>
      <x v="84"/>
    </i>
    <i>
      <x v="85"/>
    </i>
    <i>
      <x v="86"/>
    </i>
    <i>
      <x v="87"/>
    </i>
    <i>
      <x v="88"/>
    </i>
    <i>
      <x v="89"/>
    </i>
    <i t="grand">
      <x/>
    </i>
  </rowItems>
  <colItems count="1">
    <i/>
  </colItems>
  <dataFields count="1">
    <dataField name="Sum of Physical Count        End of Q1" fld="7" baseField="0" baseItem="0"/>
  </dataFields>
  <formats count="15">
    <format dxfId="42">
      <pivotArea type="all" dataOnly="0" outline="0" fieldPosition="0"/>
    </format>
    <format dxfId="41">
      <pivotArea outline="0" collapsedLevelsAreSubtotals="1" fieldPosition="0"/>
    </format>
    <format dxfId="40">
      <pivotArea field="8" type="button" dataOnly="0" labelOnly="1" outline="0" axis="axisRow" fieldPosition="0"/>
    </format>
    <format dxfId="39">
      <pivotArea dataOnly="0" labelOnly="1" grandRow="1" outline="0" fieldPosition="0"/>
    </format>
    <format dxfId="38">
      <pivotArea dataOnly="0" labelOnly="1" outline="0" axis="axisValues" fieldPosition="0"/>
    </format>
    <format dxfId="37">
      <pivotArea type="all" dataOnly="0" outline="0" fieldPosition="0"/>
    </format>
    <format dxfId="36">
      <pivotArea outline="0" collapsedLevelsAreSubtotals="1" fieldPosition="0"/>
    </format>
    <format dxfId="35">
      <pivotArea field="8" type="button" dataOnly="0" labelOnly="1" outline="0" axis="axisRow" fieldPosition="0"/>
    </format>
    <format dxfId="34">
      <pivotArea dataOnly="0" labelOnly="1" grandRow="1" outline="0" fieldPosition="0"/>
    </format>
    <format dxfId="33">
      <pivotArea dataOnly="0" labelOnly="1" outline="0" axis="axisValues" fieldPosition="0"/>
    </format>
    <format dxfId="32">
      <pivotArea type="all" dataOnly="0" outline="0" fieldPosition="0"/>
    </format>
    <format dxfId="31">
      <pivotArea outline="0" collapsedLevelsAreSubtotals="1" fieldPosition="0"/>
    </format>
    <format dxfId="30">
      <pivotArea field="8" type="button" dataOnly="0" labelOnly="1" outline="0" axis="axisRow" fieldPosition="0"/>
    </format>
    <format dxfId="29">
      <pivotArea dataOnly="0" labelOnly="1" grandRow="1" outline="0" fieldPosition="0"/>
    </format>
    <format dxfId="28">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1868B61-1A37-43F3-87AF-4B3C25EC2BFB}" name="PivotTable19"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location ref="E41:F86" firstHeaderRow="1" firstDataRow="1" firstDataCol="1"/>
  <pivotFields count="9">
    <pivotField showAll="0">
      <items count="1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t="default"/>
      </items>
    </pivotField>
    <pivotField showAll="0">
      <items count="5">
        <item x="2"/>
        <item x="0"/>
        <item x="1"/>
        <item x="3"/>
        <item t="default"/>
      </items>
    </pivotField>
    <pivotField showAll="0">
      <items count="11">
        <item x="9"/>
        <item x="5"/>
        <item x="6"/>
        <item x="7"/>
        <item x="0"/>
        <item x="3"/>
        <item x="1"/>
        <item x="2"/>
        <item x="8"/>
        <item x="4"/>
        <item t="default"/>
      </items>
    </pivotField>
    <pivotField showAll="0"/>
    <pivotField showAll="0">
      <items count="7">
        <item h="1" x="2"/>
        <item x="3"/>
        <item h="1" x="4"/>
        <item h="1" x="0"/>
        <item h="1" m="1" x="5"/>
        <item h="1" x="1"/>
        <item t="default"/>
      </items>
    </pivotField>
    <pivotField showAll="0"/>
    <pivotField showAll="0"/>
    <pivotField dataField="1" showAll="0"/>
    <pivotField axis="axisRow" showAll="0" sortType="descending">
      <items count="164">
        <item x="154"/>
        <item x="153"/>
        <item x="152"/>
        <item x="151"/>
        <item x="150"/>
        <item x="149"/>
        <item x="148"/>
        <item x="147"/>
        <item x="146"/>
        <item x="145"/>
        <item x="144"/>
        <item x="143"/>
        <item m="1" x="158"/>
        <item x="142"/>
        <item m="1" x="161"/>
        <item x="141"/>
        <item x="140"/>
        <item x="139"/>
        <item m="1" x="159"/>
        <item x="138"/>
        <item m="1" x="160"/>
        <item x="137"/>
        <item x="136"/>
        <item x="135"/>
        <item m="1" x="155"/>
        <item x="134"/>
        <item m="1" x="162"/>
        <item x="133"/>
        <item x="132"/>
        <item x="131"/>
        <item m="1" x="157"/>
        <item x="130"/>
        <item m="1" x="156"/>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s>
  <rowFields count="1">
    <field x="8"/>
  </rowFields>
  <rowItems count="45">
    <i>
      <x v="9"/>
    </i>
    <i>
      <x v="10"/>
    </i>
    <i>
      <x v="15"/>
    </i>
    <i>
      <x v="16"/>
    </i>
    <i>
      <x v="21"/>
    </i>
    <i>
      <x v="22"/>
    </i>
    <i>
      <x v="27"/>
    </i>
    <i>
      <x v="28"/>
    </i>
    <i>
      <x v="37"/>
    </i>
    <i>
      <x v="38"/>
    </i>
    <i>
      <x v="39"/>
    </i>
    <i>
      <x v="40"/>
    </i>
    <i>
      <x v="41"/>
    </i>
    <i>
      <x v="42"/>
    </i>
    <i>
      <x v="43"/>
    </i>
    <i>
      <x v="44"/>
    </i>
    <i>
      <x v="45"/>
    </i>
    <i>
      <x v="73"/>
    </i>
    <i>
      <x v="74"/>
    </i>
    <i>
      <x v="75"/>
    </i>
    <i>
      <x v="76"/>
    </i>
    <i>
      <x v="77"/>
    </i>
    <i>
      <x v="78"/>
    </i>
    <i>
      <x v="79"/>
    </i>
    <i>
      <x v="80"/>
    </i>
    <i>
      <x v="81"/>
    </i>
    <i>
      <x v="91"/>
    </i>
    <i>
      <x v="92"/>
    </i>
    <i>
      <x v="93"/>
    </i>
    <i>
      <x v="94"/>
    </i>
    <i>
      <x v="95"/>
    </i>
    <i>
      <x v="96"/>
    </i>
    <i>
      <x v="97"/>
    </i>
    <i>
      <x v="98"/>
    </i>
    <i>
      <x v="99"/>
    </i>
    <i>
      <x v="127"/>
    </i>
    <i>
      <x v="128"/>
    </i>
    <i>
      <x v="129"/>
    </i>
    <i>
      <x v="130"/>
    </i>
    <i>
      <x v="131"/>
    </i>
    <i>
      <x v="132"/>
    </i>
    <i>
      <x v="133"/>
    </i>
    <i>
      <x v="134"/>
    </i>
    <i>
      <x v="135"/>
    </i>
    <i t="grand">
      <x/>
    </i>
  </rowItems>
  <colItems count="1">
    <i/>
  </colItems>
  <dataFields count="1">
    <dataField name="QOH" fld="7" baseField="0" baseItem="0"/>
  </dataFields>
  <formats count="6">
    <format dxfId="48">
      <pivotArea type="all" dataOnly="0" outline="0" fieldPosition="0"/>
    </format>
    <format dxfId="47">
      <pivotArea outline="0" collapsedLevelsAreSubtotals="1" fieldPosition="0"/>
    </format>
    <format dxfId="46">
      <pivotArea dataOnly="0" labelOnly="1" outline="0" fieldPosition="0">
        <references count="1">
          <reference field="4294967294" count="1">
            <x v="0"/>
          </reference>
        </references>
      </pivotArea>
    </format>
    <format dxfId="45">
      <pivotArea type="all" dataOnly="0" outline="0" fieldPosition="0"/>
    </format>
    <format dxfId="44">
      <pivotArea outline="0" collapsedLevelsAreSubtotals="1" fieldPosition="0"/>
    </format>
    <format dxfId="43">
      <pivotArea dataOnly="0" labelOnly="1" outline="0" fieldPosition="0">
        <references count="1">
          <reference field="4294967294" count="1">
            <x v="0"/>
          </reference>
        </references>
      </pivotArea>
    </format>
  </formats>
  <chartFormats count="2">
    <chartFormat chart="4" format="0" series="1">
      <pivotArea type="data" outline="0" fieldPosition="0">
        <references count="1">
          <reference field="4294967294" count="1" selected="0">
            <x v="0"/>
          </reference>
        </references>
      </pivotArea>
    </chartFormat>
    <chartFormat chart="8"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7ED263E-682C-4ADA-8E73-90B27FECCD7F}"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7:C11" firstHeaderRow="0" firstDataRow="1" firstDataCol="1"/>
  <pivotFields count="7">
    <pivotField axis="axisRow" numFmtId="16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dataField="1" showAll="0"/>
    <pivotField numFmtId="40" showAll="0"/>
    <pivotField dataField="1" numFmtId="8" showAll="0"/>
    <pivotField axis="axisRow" showAll="0" defaultSubtotal="0">
      <items count="14">
        <item sd="0" x="0"/>
        <item sd="0" x="1"/>
        <item sd="0" x="2"/>
        <item sd="0" x="3"/>
        <item sd="0" x="4"/>
        <item sd="0" x="5"/>
        <item sd="0" x="6"/>
        <item sd="0" x="7"/>
        <item sd="0" x="8"/>
        <item sd="0" x="9"/>
        <item sd="0" x="10"/>
        <item sd="0" x="11"/>
        <item sd="0" x="12"/>
        <item sd="0" x="13"/>
      </items>
    </pivotField>
  </pivotFields>
  <rowFields count="2">
    <field x="6"/>
    <field x="0"/>
  </rowFields>
  <rowItems count="4">
    <i>
      <x v="1"/>
    </i>
    <i>
      <x v="2"/>
    </i>
    <i>
      <x v="3"/>
    </i>
    <i t="grand">
      <x/>
    </i>
  </rowItems>
  <colFields count="1">
    <field x="-2"/>
  </colFields>
  <colItems count="2">
    <i>
      <x/>
    </i>
    <i i="1">
      <x v="1"/>
    </i>
  </colItems>
  <dataFields count="2">
    <dataField name="Sum of Qty" fld="3" baseField="0" baseItem="0"/>
    <dataField name="Total of Inventory Purchases by Month" fld="5" baseField="6" baseItem="1" numFmtId="6"/>
  </dataFields>
  <formats count="6">
    <format dxfId="18">
      <pivotArea type="all" dataOnly="0" outline="0" fieldPosition="0"/>
    </format>
    <format dxfId="17">
      <pivotArea outline="0" collapsedLevelsAreSubtotals="1" fieldPosition="0"/>
    </format>
    <format dxfId="16">
      <pivotArea field="6" type="button" dataOnly="0" labelOnly="1" outline="0" axis="axisRow" fieldPosition="0"/>
    </format>
    <format dxfId="15">
      <pivotArea dataOnly="0" labelOnly="1" fieldPosition="0">
        <references count="1">
          <reference field="6" count="3">
            <x v="1"/>
            <x v="2"/>
            <x v="3"/>
          </reference>
        </references>
      </pivotArea>
    </format>
    <format dxfId="14">
      <pivotArea dataOnly="0" labelOnly="1" grandRow="1" outline="0" fieldPosition="0"/>
    </format>
    <format dxfId="13">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564F691-225A-484A-879E-DAE7BBE12BC9}" name="PivotTable17"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location ref="A16:B18" firstHeaderRow="1" firstDataRow="1" firstDataCol="1"/>
  <pivotFields count="10">
    <pivotField showAll="0"/>
    <pivotField numFmtId="164" showAll="0"/>
    <pivotField numFmtId="165" showAll="0">
      <items count="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t="default"/>
      </items>
    </pivotField>
    <pivotField showAll="0"/>
    <pivotField dataField="1" showAll="0"/>
    <pivotField numFmtId="8" showAll="0"/>
    <pivotField showAll="0"/>
    <pivotField numFmtId="8" showAll="0"/>
    <pivotField numFmtId="8" showAll="0"/>
    <pivotField axis="axisRow" showAll="0" defaultSubtotal="0">
      <items count="14">
        <item h="1" x="0"/>
        <item h="1" x="1"/>
        <item h="1" x="2"/>
        <item x="3"/>
        <item h="1" x="4"/>
        <item h="1" x="5"/>
        <item h="1" x="6"/>
        <item h="1" x="7"/>
        <item h="1" x="8"/>
        <item h="1" x="9"/>
        <item h="1" x="10"/>
        <item h="1" x="11"/>
        <item h="1" x="12"/>
        <item h="1" x="13"/>
      </items>
    </pivotField>
  </pivotFields>
  <rowFields count="1">
    <field x="9"/>
  </rowFields>
  <rowItems count="2">
    <i>
      <x v="3"/>
    </i>
    <i t="grand">
      <x/>
    </i>
  </rowItems>
  <colItems count="1">
    <i/>
  </colItems>
  <dataFields count="1">
    <dataField name="Sum of Qty" fld="4" baseField="0" baseItem="0"/>
  </dataFields>
  <chartFormats count="2">
    <chartFormat chart="1" format="0"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23C1E04-647A-4490-B421-C0874E92F9F6}" name="PivotTable1"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A6:C10" firstHeaderRow="0" firstDataRow="1" firstDataCol="1"/>
  <pivotFields count="10">
    <pivotField showAll="0"/>
    <pivotField numFmtId="164" showAll="0"/>
    <pivotField numFmtId="165" showAll="0"/>
    <pivotField showAll="0"/>
    <pivotField dataField="1" showAll="0"/>
    <pivotField numFmtId="8" showAll="0"/>
    <pivotField showAll="0"/>
    <pivotField numFmtId="8" showAll="0"/>
    <pivotField dataField="1" numFmtId="8" showAll="0"/>
    <pivotField axis="axisRow" showAll="0" defaultSubtotal="0">
      <items count="14">
        <item x="0"/>
        <item x="1"/>
        <item x="2"/>
        <item x="3"/>
        <item x="4"/>
        <item x="5"/>
        <item x="6"/>
        <item x="7"/>
        <item x="8"/>
        <item x="9"/>
        <item x="10"/>
        <item x="11"/>
        <item x="12"/>
        <item x="13"/>
      </items>
    </pivotField>
  </pivotFields>
  <rowFields count="1">
    <field x="9"/>
  </rowFields>
  <rowItems count="4">
    <i>
      <x v="1"/>
    </i>
    <i>
      <x v="2"/>
    </i>
    <i>
      <x v="3"/>
    </i>
    <i t="grand">
      <x/>
    </i>
  </rowItems>
  <colFields count="1">
    <field x="-2"/>
  </colFields>
  <colItems count="2">
    <i>
      <x/>
    </i>
    <i i="1">
      <x v="1"/>
    </i>
  </colItems>
  <dataFields count="2">
    <dataField name="Sum of Qty" fld="4" baseField="0" baseItem="0"/>
    <dataField name="Sales for Month" fld="8" baseField="9" baseItem="1" numFmtId="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80C83AA-8449-4527-92F7-9B87D8353B15}" name="PivotTable18"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25:B27" firstHeaderRow="1" firstDataRow="1" firstDataCol="1"/>
  <pivotFields count="10">
    <pivotField showAll="0"/>
    <pivotField numFmtId="164" showAll="0"/>
    <pivotField numFmtId="165" showAll="0"/>
    <pivotField showAll="0"/>
    <pivotField showAll="0"/>
    <pivotField numFmtId="8" showAll="0"/>
    <pivotField showAll="0"/>
    <pivotField numFmtId="8" showAll="0"/>
    <pivotField dataField="1" numFmtId="8" showAll="0"/>
    <pivotField axis="axisRow" showAll="0" defaultSubtotal="0">
      <items count="14">
        <item h="1" x="0"/>
        <item h="1" x="1"/>
        <item h="1" x="2"/>
        <item x="3"/>
        <item h="1" x="4"/>
        <item h="1" x="5"/>
        <item h="1" x="6"/>
        <item h="1" x="7"/>
        <item h="1" x="8"/>
        <item h="1" x="9"/>
        <item h="1" x="10"/>
        <item h="1" x="11"/>
        <item h="1" x="12"/>
        <item h="1" x="13"/>
      </items>
    </pivotField>
  </pivotFields>
  <rowFields count="1">
    <field x="9"/>
  </rowFields>
  <rowItems count="2">
    <i>
      <x v="3"/>
    </i>
    <i t="grand">
      <x/>
    </i>
  </rowItems>
  <colItems count="1">
    <i/>
  </colItems>
  <dataFields count="1">
    <dataField name="Sales for Month" fld="8" baseField="9" baseItem="1" numFmtId="6"/>
  </dataFields>
  <chartFormats count="2">
    <chartFormat chart="1" format="1"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1" xr10:uid="{4EFFBD4F-FA59-4E16-B012-3DB17E407684}" sourceName="Category">
  <pivotTables>
    <pivotTable tabId="17" name="PivotTable16"/>
  </pivotTables>
  <data>
    <tabular pivotCacheId="2035845041" showMissing="0" crossFilter="showItemsWithNoData">
      <items count="4">
        <i x="2"/>
        <i x="0" s="1"/>
        <i x="1"/>
        <i x="3"/>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tem1" xr10:uid="{EE6292BA-02F6-4460-8352-06FEF5C8586B}" sourceName="Item">
  <pivotTables>
    <pivotTable tabId="17" name="PivotTable16"/>
  </pivotTables>
  <data>
    <tabular pivotCacheId="2035845041" showMissing="0" crossFilter="showItemsWithNoData">
      <items count="10">
        <i x="9" s="1" nd="1"/>
        <i x="5" s="1" nd="1"/>
        <i x="6" s="1" nd="1"/>
        <i x="7" s="1" nd="1"/>
        <i x="0" s="1"/>
        <i x="3" s="1" nd="1"/>
        <i x="1" s="1" nd="1"/>
        <i x="2" s="1"/>
        <i x="8" s="1" nd="1"/>
        <i x="4"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roup1" xr10:uid="{34F1041C-08C7-4F41-A495-14712BEDFB38}" sourceName="Group">
  <pivotTables>
    <pivotTable tabId="17" name="PivotTable16"/>
  </pivotTables>
  <data>
    <tabular pivotCacheId="2035845041" showMissing="0" crossFilter="showItemsWithNoData">
      <items count="6">
        <i x="2"/>
        <i x="3" s="1"/>
        <i x="4" nd="1"/>
        <i x="0"/>
        <i x="1"/>
        <i x="5"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s" xr10:uid="{9CDED090-8284-4817-BCDE-8BD6262C2B8D}" sourceName="Months">
  <pivotTables>
    <pivotTable tabId="9" name="PivotTable17"/>
    <pivotTable tabId="9" name="PivotTable18"/>
  </pivotTables>
  <data>
    <tabular pivotCacheId="273200690">
      <items count="14">
        <i x="1"/>
        <i x="2"/>
        <i x="3" s="1"/>
        <i x="4" nd="1"/>
        <i x="5" nd="1"/>
        <i x="6" nd="1"/>
        <i x="7" nd="1"/>
        <i x="8" nd="1"/>
        <i x="9" nd="1"/>
        <i x="10" nd="1"/>
        <i x="11" nd="1"/>
        <i x="12" nd="1"/>
        <i x="0" nd="1"/>
        <i x="13"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DEA0381F-285C-44F1-A6F8-E43BBAA37C75}" sourceName="Category">
  <pivotTables>
    <pivotTable tabId="17" name="PivotTable19"/>
  </pivotTables>
  <data>
    <tabular pivotCacheId="2035845041">
      <items count="4">
        <i x="2" s="1"/>
        <i x="0" s="1"/>
        <i x="1" s="1"/>
        <i x="3"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tem" xr10:uid="{9491AE7F-CC3A-4058-9A36-ECCA90484F4C}" sourceName="Item">
  <pivotTables>
    <pivotTable tabId="17" name="PivotTable19"/>
  </pivotTables>
  <data>
    <tabular pivotCacheId="2035845041">
      <items count="10">
        <i x="6" s="1"/>
        <i x="7" s="1"/>
        <i x="0" s="1"/>
        <i x="3" s="1"/>
        <i x="2" s="1"/>
        <i x="8" s="1"/>
        <i x="9" s="1" nd="1"/>
        <i x="5" s="1" nd="1"/>
        <i x="1" s="1" nd="1"/>
        <i x="4"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roup" xr10:uid="{0F149063-7B43-4D8D-AA57-6677AD3064AA}" sourceName="Group">
  <pivotTables>
    <pivotTable tabId="17" name="PivotTable19"/>
  </pivotTables>
  <data>
    <tabular pivotCacheId="2035845041">
      <items count="6">
        <i x="2"/>
        <i x="3" s="1"/>
        <i x="4"/>
        <i x="0"/>
        <i x="1"/>
        <i x="5"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0E6EFE0C-3393-4278-AAE6-1798D6F88D3A}" cache="Slicer_Category1" caption="Category" rowHeight="193675"/>
  <slicer name="Item" xr10:uid="{BF3C36B4-3A73-4E9A-AB6C-47BB4E984FC1}" cache="Slicer_Item1" caption="Item" startItem="4" rowHeight="193675"/>
  <slicer name="Group" xr10:uid="{7D29F61D-3E14-48B4-9247-367C1E326280}" cache="Slicer_Group1" caption="Group" rowHeight="1936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s" xr10:uid="{A958CB5F-6878-46AA-A1AC-5D6CFBAD0380}" cache="Slicer_Months" caption="Months" rowHeight="19367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1" xr10:uid="{724A494D-EA58-4252-91CE-49A48C162B98}" cache="Slicer_Category" caption="Category" rowHeight="193675"/>
  <slicer name="Item 1" xr10:uid="{77C76199-1E8A-4D37-B49C-C9142870FD4B}" cache="Slicer_Item" caption="Item" rowHeight="193675"/>
  <slicer name="Group 1" xr10:uid="{4343390F-8588-4899-B998-1AE506B47A0A}" cache="Slicer_Group" caption="Group" rowHeight="1936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D333B8-A9B1-41D9-81A8-A5A94CB15E1C}" name="Table2" displayName="Table2" ref="A7:F390" totalsRowShown="0" headerRowDxfId="26" dataDxfId="25">
  <autoFilter ref="A7:F390" xr:uid="{00000000-0009-0000-0100-000002000000}"/>
  <tableColumns count="6">
    <tableColumn id="1" xr3:uid="{9210ED75-0274-4AD6-A8F9-E7B1F0E5F3ED}" name="Purch Date" dataDxfId="24"/>
    <tableColumn id="2" xr3:uid="{51024571-481E-4036-A9E8-11681E7CFECC}" name="UPC" dataDxfId="23"/>
    <tableColumn id="3" xr3:uid="{D8CE3EB4-BA03-4E0B-B147-F0AE72F7BBA7}" name="Full Descriptionl" dataDxfId="22"/>
    <tableColumn id="4" xr3:uid="{2E0C4EE2-4829-4B08-95FE-F927C2289E35}" name="Qty" dataDxfId="21"/>
    <tableColumn id="5" xr3:uid="{927B5DAD-8EAF-4701-8866-A1AB52E2B870}" name="Unit Cost" dataDxfId="20"/>
    <tableColumn id="6" xr3:uid="{D769CDF4-7FE9-4828-B826-4AE184B37C31}" name="PurchTotal" dataDxfId="19">
      <calculatedColumnFormula>D8*E8</calculatedColumnFormula>
    </tableColumn>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9898F7-E713-4373-B8EF-F50BD095F18A}" name="SalesTable1" displayName="SalesTable1" ref="A10:I238" totalsRowShown="0" headerRowDxfId="10" dataDxfId="9">
  <autoFilter ref="A10:I238" xr:uid="{3046B1DF-4A64-4924-9718-DE286FA568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375D9BB-52DC-4DEA-9A47-92EA2CAF224F}" name="UPC" dataDxfId="8"/>
    <tableColumn id="2" xr3:uid="{AE2298C8-BE64-431E-B3B4-EF9D2A9D5376}" name="Sale Date" dataDxfId="7"/>
    <tableColumn id="3" xr3:uid="{499FEE67-DC27-4994-A02A-1E09379F9309}" name="Day of Week" dataDxfId="6">
      <calculatedColumnFormula>B11</calculatedColumnFormula>
    </tableColumn>
    <tableColumn id="4" xr3:uid="{780C47B9-07EF-4D55-A8CB-3AE20385123B}" name="Full Description" dataDxfId="5"/>
    <tableColumn id="5" xr3:uid="{CE60FF6B-1B6D-495F-8D25-04A9D7EE4DC8}" name="Qty" dataDxfId="4"/>
    <tableColumn id="6" xr3:uid="{8E2849AA-EC9D-4051-929F-23911D01CC39}" name="Retail Price" dataDxfId="3"/>
    <tableColumn id="7" xr3:uid="{5B913B3C-647D-47CD-9549-40C4499BBAEA}" name="Curr Sale % Off" dataDxfId="2"/>
    <tableColumn id="8" xr3:uid="{976C1513-ABBA-4795-9193-B5DBA38F7F30}" name="Sold Price" dataDxfId="1">
      <calculatedColumnFormula>(F11*(1-G11))</calculatedColumnFormula>
    </tableColumn>
    <tableColumn id="9" xr3:uid="{ACCCF801-7306-43EE-B1E8-18F067CB4DF5}" name="Sale Total" dataDxfId="0">
      <calculatedColumnFormula>H11*E11</calculatedColumnFormula>
    </tableColumn>
  </tableColumns>
  <tableStyleInfo name="TableStyleLight13"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microsoft.com/office/2007/relationships/slicer" Target="../slicers/slicer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microsoft.com/office/2007/relationships/slicer" Target="../slicers/slicer2.xml"/><Relationship Id="rId4"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2" Type="http://schemas.microsoft.com/office/2007/relationships/slicer" Target="../slicers/slicer3.x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3161-5589-4C6D-A0F9-AB2AEC5B23E9}">
  <dimension ref="A1:O27"/>
  <sheetViews>
    <sheetView zoomScale="70" zoomScaleNormal="70" workbookViewId="0">
      <pane ySplit="9" topLeftCell="A10" activePane="bottomLeft" state="frozen"/>
      <selection activeCell="C16" sqref="C16"/>
      <selection pane="bottomLeft" activeCell="C16" sqref="C16"/>
    </sheetView>
  </sheetViews>
  <sheetFormatPr defaultRowHeight="18" x14ac:dyDescent="0.25"/>
  <cols>
    <col min="1" max="2" width="27.1640625" style="2" customWidth="1"/>
    <col min="3" max="4" width="9.33203125" style="2"/>
    <col min="5" max="5" width="40.6640625" style="2" customWidth="1"/>
    <col min="6" max="6" width="41.33203125" style="2" customWidth="1"/>
    <col min="7" max="7" width="43.5" style="2" customWidth="1"/>
    <col min="8" max="8" width="25.6640625" style="3" customWidth="1"/>
    <col min="9" max="9" width="9.33203125" style="4"/>
    <col min="10" max="10" width="9.33203125" style="3"/>
    <col min="11" max="11" width="15.6640625" style="2" bestFit="1" customWidth="1"/>
    <col min="12" max="12" width="9.33203125" style="2"/>
    <col min="13" max="13" width="29.6640625" style="2" customWidth="1"/>
    <col min="14" max="14" width="9.33203125" style="2"/>
    <col min="15" max="15" width="15.6640625" style="2" bestFit="1" customWidth="1"/>
    <col min="16" max="16384" width="9.33203125" style="2"/>
  </cols>
  <sheetData>
    <row r="1" spans="1:15" x14ac:dyDescent="0.25">
      <c r="A1" s="1" t="s">
        <v>0</v>
      </c>
    </row>
    <row r="2" spans="1:15" x14ac:dyDescent="0.25">
      <c r="A2" s="1" t="s">
        <v>1</v>
      </c>
    </row>
    <row r="3" spans="1:15" x14ac:dyDescent="0.25">
      <c r="A3" s="5" t="s">
        <v>2</v>
      </c>
    </row>
    <row r="4" spans="1:15" x14ac:dyDescent="0.25">
      <c r="A4" s="2" t="s">
        <v>3</v>
      </c>
    </row>
    <row r="5" spans="1:15" x14ac:dyDescent="0.25">
      <c r="A5" s="5"/>
    </row>
    <row r="6" spans="1:15" x14ac:dyDescent="0.25">
      <c r="A6" s="2" t="s">
        <v>3</v>
      </c>
      <c r="M6" s="2" t="s">
        <v>4</v>
      </c>
    </row>
    <row r="7" spans="1:15" x14ac:dyDescent="0.25">
      <c r="E7" s="6" t="s">
        <v>5</v>
      </c>
      <c r="M7" s="4">
        <f>SUM(M10:M17)</f>
        <v>16640</v>
      </c>
      <c r="O7" s="4">
        <f>M7/3</f>
        <v>5546.666666666667</v>
      </c>
    </row>
    <row r="9" spans="1:15" s="3" customFormat="1" x14ac:dyDescent="0.25">
      <c r="A9" s="7" t="s">
        <v>6</v>
      </c>
      <c r="B9" s="7" t="s">
        <v>7</v>
      </c>
      <c r="C9" s="7" t="s">
        <v>8</v>
      </c>
      <c r="D9" s="7" t="s">
        <v>9</v>
      </c>
      <c r="E9" s="7" t="s">
        <v>10</v>
      </c>
      <c r="F9" s="7" t="s">
        <v>11</v>
      </c>
      <c r="G9" s="7" t="s">
        <v>12</v>
      </c>
      <c r="H9" s="7" t="s">
        <v>13</v>
      </c>
      <c r="I9" s="8" t="s">
        <v>14</v>
      </c>
      <c r="J9" s="3" t="s">
        <v>15</v>
      </c>
      <c r="K9" s="7" t="s">
        <v>16</v>
      </c>
      <c r="L9" s="7" t="s">
        <v>17</v>
      </c>
      <c r="M9" s="3" t="s">
        <v>4</v>
      </c>
    </row>
    <row r="10" spans="1:15" x14ac:dyDescent="0.25">
      <c r="A10" s="2" t="s">
        <v>18</v>
      </c>
      <c r="B10" s="2" t="s">
        <v>19</v>
      </c>
      <c r="D10" s="3">
        <v>1</v>
      </c>
      <c r="E10" s="9" t="s">
        <v>2</v>
      </c>
      <c r="F10" s="2" t="s">
        <v>20</v>
      </c>
      <c r="G10" s="2" t="s">
        <v>21</v>
      </c>
      <c r="H10" s="10">
        <v>44197</v>
      </c>
      <c r="I10" s="4">
        <v>15</v>
      </c>
      <c r="J10" s="3">
        <v>50</v>
      </c>
      <c r="K10" s="4">
        <f>I10*J10</f>
        <v>750</v>
      </c>
      <c r="L10" s="3">
        <v>13</v>
      </c>
      <c r="M10" s="4">
        <f>K10*L10</f>
        <v>9750</v>
      </c>
    </row>
    <row r="11" spans="1:15" x14ac:dyDescent="0.25">
      <c r="A11" s="2" t="s">
        <v>22</v>
      </c>
      <c r="B11" s="2" t="s">
        <v>23</v>
      </c>
      <c r="D11" s="3">
        <v>1</v>
      </c>
      <c r="E11" s="9" t="s">
        <v>2</v>
      </c>
      <c r="F11" s="2" t="s">
        <v>20</v>
      </c>
      <c r="G11" s="2" t="s">
        <v>24</v>
      </c>
      <c r="H11" s="10">
        <v>44197</v>
      </c>
      <c r="I11" s="4">
        <v>12</v>
      </c>
      <c r="J11" s="3">
        <v>30</v>
      </c>
      <c r="K11" s="4">
        <f t="shared" ref="K11:K17" si="0">I11*J11</f>
        <v>360</v>
      </c>
      <c r="L11" s="3">
        <v>13</v>
      </c>
      <c r="M11" s="4">
        <f t="shared" ref="M11:M17" si="1">K11*L11</f>
        <v>4680</v>
      </c>
    </row>
    <row r="12" spans="1:15" x14ac:dyDescent="0.25">
      <c r="A12" s="2" t="s">
        <v>25</v>
      </c>
      <c r="B12" s="2" t="s">
        <v>26</v>
      </c>
      <c r="D12" s="3">
        <v>1</v>
      </c>
      <c r="E12" s="9" t="s">
        <v>2</v>
      </c>
      <c r="F12" s="2" t="s">
        <v>20</v>
      </c>
      <c r="G12" s="2" t="s">
        <v>24</v>
      </c>
      <c r="H12" s="10">
        <v>44197</v>
      </c>
      <c r="I12" s="4">
        <v>12</v>
      </c>
      <c r="J12" s="3">
        <v>0</v>
      </c>
      <c r="K12" s="4">
        <f t="shared" si="0"/>
        <v>0</v>
      </c>
      <c r="L12" s="3">
        <v>13</v>
      </c>
      <c r="M12" s="4">
        <f t="shared" si="1"/>
        <v>0</v>
      </c>
    </row>
    <row r="13" spans="1:15" x14ac:dyDescent="0.25">
      <c r="A13" s="2" t="s">
        <v>27</v>
      </c>
      <c r="B13" s="2" t="s">
        <v>28</v>
      </c>
      <c r="D13" s="3">
        <v>1</v>
      </c>
      <c r="E13" s="9" t="s">
        <v>2</v>
      </c>
      <c r="F13" s="2" t="s">
        <v>29</v>
      </c>
      <c r="G13" s="2" t="s">
        <v>30</v>
      </c>
      <c r="H13" s="10">
        <v>44197</v>
      </c>
      <c r="I13" s="4">
        <v>8.5</v>
      </c>
      <c r="J13" s="3">
        <v>10</v>
      </c>
      <c r="K13" s="4">
        <f t="shared" si="0"/>
        <v>85</v>
      </c>
      <c r="L13" s="3">
        <v>13</v>
      </c>
      <c r="M13" s="4">
        <f t="shared" si="1"/>
        <v>1105</v>
      </c>
    </row>
    <row r="14" spans="1:15" x14ac:dyDescent="0.25">
      <c r="A14" s="2" t="s">
        <v>31</v>
      </c>
      <c r="B14" s="2" t="s">
        <v>32</v>
      </c>
      <c r="D14" s="3">
        <v>1</v>
      </c>
      <c r="E14" s="9" t="s">
        <v>2</v>
      </c>
      <c r="F14" s="2" t="s">
        <v>29</v>
      </c>
      <c r="G14" s="2" t="s">
        <v>30</v>
      </c>
      <c r="H14" s="10">
        <v>44197</v>
      </c>
      <c r="I14" s="4">
        <v>8.5</v>
      </c>
      <c r="J14" s="3">
        <v>10</v>
      </c>
      <c r="K14" s="4">
        <f t="shared" si="0"/>
        <v>85</v>
      </c>
      <c r="L14" s="3">
        <v>13</v>
      </c>
      <c r="M14" s="4">
        <f t="shared" si="1"/>
        <v>1105</v>
      </c>
    </row>
    <row r="15" spans="1:15" x14ac:dyDescent="0.25">
      <c r="A15" s="2" t="s">
        <v>33</v>
      </c>
      <c r="B15" s="2" t="s">
        <v>34</v>
      </c>
      <c r="D15" s="3">
        <v>1</v>
      </c>
      <c r="E15" s="9" t="s">
        <v>2</v>
      </c>
      <c r="F15" s="2" t="s">
        <v>29</v>
      </c>
      <c r="G15" s="2" t="s">
        <v>30</v>
      </c>
      <c r="H15" s="10">
        <v>44197</v>
      </c>
      <c r="I15" s="4">
        <v>8.5</v>
      </c>
      <c r="J15" s="3">
        <v>0</v>
      </c>
      <c r="K15" s="4">
        <f t="shared" si="0"/>
        <v>0</v>
      </c>
      <c r="L15" s="3">
        <v>13</v>
      </c>
      <c r="M15" s="4">
        <f t="shared" si="1"/>
        <v>0</v>
      </c>
    </row>
    <row r="16" spans="1:15" x14ac:dyDescent="0.25">
      <c r="A16" s="2" t="s">
        <v>35</v>
      </c>
      <c r="B16" s="2" t="s">
        <v>36</v>
      </c>
      <c r="D16" s="3">
        <v>1</v>
      </c>
      <c r="E16" s="9" t="s">
        <v>2</v>
      </c>
      <c r="F16" s="2" t="s">
        <v>29</v>
      </c>
      <c r="G16" s="2" t="s">
        <v>30</v>
      </c>
      <c r="H16" s="10">
        <v>44197</v>
      </c>
      <c r="I16" s="4">
        <v>8.5</v>
      </c>
      <c r="J16" s="3">
        <v>0</v>
      </c>
      <c r="K16" s="4">
        <f t="shared" si="0"/>
        <v>0</v>
      </c>
      <c r="L16" s="3">
        <v>13</v>
      </c>
      <c r="M16" s="4">
        <f t="shared" si="1"/>
        <v>0</v>
      </c>
    </row>
    <row r="17" spans="1:13" x14ac:dyDescent="0.25">
      <c r="A17" s="2" t="s">
        <v>37</v>
      </c>
      <c r="B17" s="2" t="s">
        <v>38</v>
      </c>
      <c r="D17" s="3">
        <v>1</v>
      </c>
      <c r="E17" s="9" t="s">
        <v>2</v>
      </c>
      <c r="F17" s="2" t="s">
        <v>39</v>
      </c>
      <c r="G17" s="2" t="s">
        <v>40</v>
      </c>
      <c r="H17" s="10">
        <v>44197</v>
      </c>
      <c r="I17" s="4">
        <v>8.5</v>
      </c>
      <c r="J17" s="3">
        <v>0</v>
      </c>
      <c r="K17" s="4">
        <f t="shared" si="0"/>
        <v>0</v>
      </c>
      <c r="L17" s="3">
        <v>13</v>
      </c>
      <c r="M17" s="4">
        <f t="shared" si="1"/>
        <v>0</v>
      </c>
    </row>
    <row r="27" spans="1:13" x14ac:dyDescent="0.25">
      <c r="E27" s="2" t="s">
        <v>429</v>
      </c>
    </row>
  </sheetData>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CC74-D380-47B9-93AF-57D2E1A31626}">
  <dimension ref="A1:I44"/>
  <sheetViews>
    <sheetView zoomScale="70" zoomScaleNormal="70" workbookViewId="0">
      <pane ySplit="8" topLeftCell="A9" activePane="bottomLeft" state="frozen"/>
      <selection activeCell="C16" sqref="C16"/>
      <selection pane="bottomLeft" activeCell="C16" sqref="C16"/>
    </sheetView>
  </sheetViews>
  <sheetFormatPr defaultRowHeight="18" x14ac:dyDescent="0.2"/>
  <cols>
    <col min="1" max="1" width="17.83203125" style="5" customWidth="1"/>
    <col min="2" max="2" width="9.33203125" style="5"/>
    <col min="3" max="3" width="56.83203125" style="5" customWidth="1"/>
    <col min="4" max="4" width="9.33203125" style="11"/>
    <col min="5" max="5" width="22.1640625" style="12" customWidth="1"/>
    <col min="6" max="6" width="20.33203125" style="13" customWidth="1"/>
    <col min="7" max="7" width="17.1640625" style="5" customWidth="1"/>
    <col min="8" max="8" width="19.5" style="5" customWidth="1"/>
    <col min="9" max="9" width="17.1640625" style="5" customWidth="1"/>
    <col min="10" max="16384" width="9.33203125" style="5"/>
  </cols>
  <sheetData>
    <row r="1" spans="1:9" x14ac:dyDescent="0.2">
      <c r="A1" s="1" t="s">
        <v>0</v>
      </c>
    </row>
    <row r="2" spans="1:9" x14ac:dyDescent="0.2">
      <c r="A2" s="1" t="s">
        <v>1</v>
      </c>
    </row>
    <row r="3" spans="1:9" x14ac:dyDescent="0.2">
      <c r="A3" s="5" t="s">
        <v>2</v>
      </c>
    </row>
    <row r="4" spans="1:9" x14ac:dyDescent="0.2">
      <c r="A4" s="5" t="s">
        <v>41</v>
      </c>
    </row>
    <row r="5" spans="1:9" x14ac:dyDescent="0.2">
      <c r="F5" s="13">
        <f>SUM(F9:F15)</f>
        <v>1944</v>
      </c>
      <c r="G5" s="14">
        <f>SUM(G9:G15)</f>
        <v>899</v>
      </c>
      <c r="H5" s="14">
        <f>SUM(H9:H15)</f>
        <v>1000</v>
      </c>
      <c r="I5" s="14">
        <f>SUM(I9:I15)</f>
        <v>45</v>
      </c>
    </row>
    <row r="6" spans="1:9" x14ac:dyDescent="0.2">
      <c r="G6" s="15"/>
      <c r="H6" s="15"/>
      <c r="I6" s="15"/>
    </row>
    <row r="7" spans="1:9" s="11" customFormat="1" x14ac:dyDescent="0.2">
      <c r="A7" s="16"/>
      <c r="B7" s="5"/>
      <c r="C7" s="5"/>
      <c r="E7" s="190" t="s">
        <v>42</v>
      </c>
      <c r="F7" s="12"/>
      <c r="G7" s="17"/>
      <c r="H7" s="17"/>
      <c r="I7" s="17"/>
    </row>
    <row r="8" spans="1:9" x14ac:dyDescent="0.25">
      <c r="A8" s="18" t="s">
        <v>43</v>
      </c>
      <c r="B8" s="19" t="s">
        <v>44</v>
      </c>
      <c r="C8" s="19" t="s">
        <v>45</v>
      </c>
      <c r="D8" s="19" t="s">
        <v>46</v>
      </c>
      <c r="E8" s="191"/>
      <c r="F8" s="20" t="s">
        <v>47</v>
      </c>
      <c r="G8" s="21" t="s">
        <v>48</v>
      </c>
      <c r="H8" s="22" t="s">
        <v>49</v>
      </c>
      <c r="I8" s="22" t="s">
        <v>50</v>
      </c>
    </row>
    <row r="9" spans="1:9" x14ac:dyDescent="0.25">
      <c r="A9" s="23">
        <v>44197</v>
      </c>
      <c r="B9" s="5" t="s">
        <v>48</v>
      </c>
      <c r="C9" s="5" t="s">
        <v>51</v>
      </c>
      <c r="D9" s="11">
        <v>10</v>
      </c>
      <c r="E9" s="24">
        <v>15</v>
      </c>
      <c r="F9" s="24">
        <f>IF(C9="",0,D9*E9)</f>
        <v>150</v>
      </c>
      <c r="G9" s="25">
        <f>IF($B9="Equip",$F9,"")</f>
        <v>150</v>
      </c>
      <c r="H9" s="26" t="str">
        <f>IF($B9="Software",$F9,"")</f>
        <v/>
      </c>
      <c r="I9" s="26" t="str">
        <f>IF($B9="Supplies",$F9,"")</f>
        <v/>
      </c>
    </row>
    <row r="10" spans="1:9" x14ac:dyDescent="0.25">
      <c r="A10" s="23">
        <v>44197</v>
      </c>
      <c r="B10" s="5" t="s">
        <v>48</v>
      </c>
      <c r="C10" s="5" t="s">
        <v>52</v>
      </c>
      <c r="D10" s="11">
        <v>5</v>
      </c>
      <c r="E10" s="24">
        <v>5</v>
      </c>
      <c r="F10" s="24">
        <f t="shared" ref="F10:F15" si="0">IF(C10="",0,D10*E10)</f>
        <v>25</v>
      </c>
      <c r="G10" s="27">
        <f t="shared" ref="G10:G15" si="1">IF($B10="Equip",$F10,"")</f>
        <v>25</v>
      </c>
      <c r="H10" s="28" t="str">
        <f t="shared" ref="H10:H15" si="2">IF($B10="Software",$F10,"")</f>
        <v/>
      </c>
      <c r="I10" s="28" t="str">
        <f t="shared" ref="I10:I15" si="3">IF($B10="Supplies",$F10,"")</f>
        <v/>
      </c>
    </row>
    <row r="11" spans="1:9" x14ac:dyDescent="0.25">
      <c r="A11" s="23">
        <v>44197</v>
      </c>
      <c r="B11" s="5" t="s">
        <v>48</v>
      </c>
      <c r="C11" s="5" t="s">
        <v>53</v>
      </c>
      <c r="D11" s="11">
        <v>10</v>
      </c>
      <c r="E11" s="24">
        <v>20</v>
      </c>
      <c r="F11" s="24">
        <f t="shared" si="0"/>
        <v>200</v>
      </c>
      <c r="G11" s="27">
        <f t="shared" si="1"/>
        <v>200</v>
      </c>
      <c r="H11" s="28" t="str">
        <f t="shared" si="2"/>
        <v/>
      </c>
      <c r="I11" s="28" t="str">
        <f t="shared" si="3"/>
        <v/>
      </c>
    </row>
    <row r="12" spans="1:9" x14ac:dyDescent="0.25">
      <c r="A12" s="23">
        <v>44197</v>
      </c>
      <c r="B12" s="5" t="s">
        <v>48</v>
      </c>
      <c r="C12" s="5" t="s">
        <v>54</v>
      </c>
      <c r="D12" s="11">
        <v>3</v>
      </c>
      <c r="E12" s="24">
        <v>8</v>
      </c>
      <c r="F12" s="24">
        <f t="shared" si="0"/>
        <v>24</v>
      </c>
      <c r="G12" s="27">
        <f t="shared" si="1"/>
        <v>24</v>
      </c>
      <c r="H12" s="28" t="str">
        <f t="shared" si="2"/>
        <v/>
      </c>
      <c r="I12" s="28" t="str">
        <f t="shared" si="3"/>
        <v/>
      </c>
    </row>
    <row r="13" spans="1:9" x14ac:dyDescent="0.25">
      <c r="A13" s="23">
        <v>44197</v>
      </c>
      <c r="B13" s="5" t="s">
        <v>49</v>
      </c>
      <c r="C13" s="5" t="s">
        <v>55</v>
      </c>
      <c r="D13" s="11">
        <v>1</v>
      </c>
      <c r="E13" s="24">
        <v>1000</v>
      </c>
      <c r="F13" s="24">
        <f t="shared" si="0"/>
        <v>1000</v>
      </c>
      <c r="G13" s="27" t="str">
        <f t="shared" si="1"/>
        <v/>
      </c>
      <c r="H13" s="28">
        <f t="shared" si="2"/>
        <v>1000</v>
      </c>
      <c r="I13" s="28" t="str">
        <f t="shared" si="3"/>
        <v/>
      </c>
    </row>
    <row r="14" spans="1:9" x14ac:dyDescent="0.25">
      <c r="A14" s="23">
        <v>44197</v>
      </c>
      <c r="B14" s="5" t="s">
        <v>48</v>
      </c>
      <c r="C14" s="5" t="s">
        <v>56</v>
      </c>
      <c r="D14" s="11">
        <v>1</v>
      </c>
      <c r="E14" s="24">
        <v>500</v>
      </c>
      <c r="F14" s="24">
        <f t="shared" si="0"/>
        <v>500</v>
      </c>
      <c r="G14" s="27">
        <f t="shared" si="1"/>
        <v>500</v>
      </c>
      <c r="H14" s="28" t="str">
        <f t="shared" si="2"/>
        <v/>
      </c>
      <c r="I14" s="28" t="str">
        <f t="shared" si="3"/>
        <v/>
      </c>
    </row>
    <row r="15" spans="1:9" x14ac:dyDescent="0.25">
      <c r="A15" s="23">
        <v>44199</v>
      </c>
      <c r="B15" s="5" t="s">
        <v>50</v>
      </c>
      <c r="C15" s="5" t="s">
        <v>57</v>
      </c>
      <c r="D15" s="11">
        <v>15</v>
      </c>
      <c r="E15" s="24">
        <v>3</v>
      </c>
      <c r="F15" s="24">
        <f t="shared" si="0"/>
        <v>45</v>
      </c>
      <c r="G15" s="27" t="str">
        <f t="shared" si="1"/>
        <v/>
      </c>
      <c r="H15" s="28" t="str">
        <f t="shared" si="2"/>
        <v/>
      </c>
      <c r="I15" s="28">
        <f t="shared" si="3"/>
        <v>45</v>
      </c>
    </row>
    <row r="16" spans="1:9" x14ac:dyDescent="0.2">
      <c r="F16" s="12"/>
    </row>
    <row r="17" spans="6:6" x14ac:dyDescent="0.2">
      <c r="F17" s="12"/>
    </row>
    <row r="18" spans="6:6" x14ac:dyDescent="0.2">
      <c r="F18" s="12"/>
    </row>
    <row r="19" spans="6:6" x14ac:dyDescent="0.2">
      <c r="F19" s="12"/>
    </row>
    <row r="20" spans="6:6" x14ac:dyDescent="0.2">
      <c r="F20" s="12"/>
    </row>
    <row r="21" spans="6:6" x14ac:dyDescent="0.2">
      <c r="F21" s="12"/>
    </row>
    <row r="22" spans="6:6" x14ac:dyDescent="0.2">
      <c r="F22" s="12"/>
    </row>
    <row r="23" spans="6:6" x14ac:dyDescent="0.2">
      <c r="F23" s="12"/>
    </row>
    <row r="24" spans="6:6" x14ac:dyDescent="0.2">
      <c r="F24" s="12"/>
    </row>
    <row r="25" spans="6:6" x14ac:dyDescent="0.2">
      <c r="F25" s="12"/>
    </row>
    <row r="26" spans="6:6" x14ac:dyDescent="0.2">
      <c r="F26" s="12"/>
    </row>
    <row r="27" spans="6:6" x14ac:dyDescent="0.2">
      <c r="F27" s="12"/>
    </row>
    <row r="28" spans="6:6" x14ac:dyDescent="0.2">
      <c r="F28" s="12"/>
    </row>
    <row r="29" spans="6:6" x14ac:dyDescent="0.2">
      <c r="F29" s="12"/>
    </row>
    <row r="30" spans="6:6" x14ac:dyDescent="0.2">
      <c r="F30" s="12"/>
    </row>
    <row r="31" spans="6:6" x14ac:dyDescent="0.2">
      <c r="F31" s="12"/>
    </row>
    <row r="32" spans="6:6" x14ac:dyDescent="0.2">
      <c r="F32" s="12"/>
    </row>
    <row r="33" spans="6:6" x14ac:dyDescent="0.2">
      <c r="F33" s="12"/>
    </row>
    <row r="34" spans="6:6" x14ac:dyDescent="0.2">
      <c r="F34" s="12"/>
    </row>
    <row r="35" spans="6:6" x14ac:dyDescent="0.2">
      <c r="F35" s="12"/>
    </row>
    <row r="36" spans="6:6" x14ac:dyDescent="0.2">
      <c r="F36" s="12"/>
    </row>
    <row r="37" spans="6:6" x14ac:dyDescent="0.2">
      <c r="F37" s="12"/>
    </row>
    <row r="38" spans="6:6" x14ac:dyDescent="0.2">
      <c r="F38" s="12"/>
    </row>
    <row r="39" spans="6:6" x14ac:dyDescent="0.2">
      <c r="F39" s="12"/>
    </row>
    <row r="40" spans="6:6" x14ac:dyDescent="0.2">
      <c r="F40" s="12"/>
    </row>
    <row r="41" spans="6:6" x14ac:dyDescent="0.2">
      <c r="F41" s="12"/>
    </row>
    <row r="42" spans="6:6" x14ac:dyDescent="0.2">
      <c r="F42" s="12"/>
    </row>
    <row r="43" spans="6:6" x14ac:dyDescent="0.2">
      <c r="F43" s="12"/>
    </row>
    <row r="44" spans="6:6" x14ac:dyDescent="0.2">
      <c r="F44" s="12"/>
    </row>
  </sheetData>
  <mergeCells count="1">
    <mergeCell ref="E7:E8"/>
  </mergeCells>
  <conditionalFormatting sqref="F7:F44">
    <cfRule type="cellIs" dxfId="50" priority="1" stopIfTrue="1" operator="equal">
      <formula>0</formula>
    </cfRule>
  </conditionalFormatting>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5020-5688-4690-9731-5C35C11AA59F}">
  <dimension ref="A1:F17"/>
  <sheetViews>
    <sheetView zoomScale="70" zoomScaleNormal="70" workbookViewId="0">
      <selection activeCell="C16" sqref="C16"/>
    </sheetView>
  </sheetViews>
  <sheetFormatPr defaultRowHeight="18" x14ac:dyDescent="0.25"/>
  <cols>
    <col min="1" max="1" width="15.6640625" style="2" bestFit="1" customWidth="1"/>
    <col min="2" max="2" width="41" style="2" customWidth="1"/>
    <col min="3" max="3" width="9.33203125" style="4"/>
    <col min="4" max="6" width="21.1640625" style="8" customWidth="1"/>
    <col min="7" max="16384" width="9.33203125" style="2"/>
  </cols>
  <sheetData>
    <row r="1" spans="1:6" x14ac:dyDescent="0.25">
      <c r="A1" s="1" t="s">
        <v>0</v>
      </c>
    </row>
    <row r="2" spans="1:6" x14ac:dyDescent="0.25">
      <c r="A2" s="1" t="s">
        <v>1</v>
      </c>
    </row>
    <row r="3" spans="1:6" x14ac:dyDescent="0.25">
      <c r="A3" s="5" t="s">
        <v>2</v>
      </c>
    </row>
    <row r="4" spans="1:6" x14ac:dyDescent="0.25">
      <c r="A4" s="2" t="s">
        <v>58</v>
      </c>
    </row>
    <row r="6" spans="1:6" x14ac:dyDescent="0.25">
      <c r="D6" s="29">
        <f>SUM(D9:D17)</f>
        <v>1500</v>
      </c>
      <c r="E6" s="29">
        <f>SUM(E9:E17)</f>
        <v>300</v>
      </c>
      <c r="F6" s="29">
        <f>SUM(F9:F17)</f>
        <v>150</v>
      </c>
    </row>
    <row r="7" spans="1:6" x14ac:dyDescent="0.25">
      <c r="D7" s="29"/>
      <c r="E7" s="29"/>
      <c r="F7" s="29"/>
    </row>
    <row r="8" spans="1:6" x14ac:dyDescent="0.25">
      <c r="A8" s="30" t="s">
        <v>59</v>
      </c>
      <c r="B8" s="30" t="s">
        <v>45</v>
      </c>
      <c r="C8" s="31" t="s">
        <v>60</v>
      </c>
      <c r="D8" s="21" t="s">
        <v>61</v>
      </c>
      <c r="E8" s="22" t="s">
        <v>62</v>
      </c>
      <c r="F8" s="22" t="s">
        <v>63</v>
      </c>
    </row>
    <row r="9" spans="1:6" x14ac:dyDescent="0.25">
      <c r="A9" s="32">
        <v>44197</v>
      </c>
      <c r="B9" s="2" t="s">
        <v>61</v>
      </c>
      <c r="C9" s="4">
        <v>300</v>
      </c>
      <c r="D9" s="33">
        <v>500</v>
      </c>
      <c r="E9" s="33" t="str">
        <f>IF(LEFT($B9,9)="Utilities",$C9,"")</f>
        <v/>
      </c>
      <c r="F9" s="33" t="str">
        <f>IF(LEFT($B9,7)="storage",$C9,"")</f>
        <v/>
      </c>
    </row>
    <row r="10" spans="1:6" x14ac:dyDescent="0.25">
      <c r="A10" s="32">
        <v>44228</v>
      </c>
      <c r="B10" s="2" t="s">
        <v>61</v>
      </c>
      <c r="C10" s="4">
        <v>500</v>
      </c>
      <c r="D10" s="33">
        <f t="shared" ref="D10:D17" si="0">IF($B10="rent",$C10,"")</f>
        <v>500</v>
      </c>
      <c r="E10" s="33" t="str">
        <f t="shared" ref="E10:E17" si="1">IF(LEFT($B10,9)="Utilities",$C10,"")</f>
        <v/>
      </c>
      <c r="F10" s="33" t="str">
        <f t="shared" ref="F10:F17" si="2">IF(LEFT($B10,7)="storage",$C10,"")</f>
        <v/>
      </c>
    </row>
    <row r="11" spans="1:6" x14ac:dyDescent="0.25">
      <c r="A11" s="32">
        <v>44256</v>
      </c>
      <c r="B11" s="2" t="s">
        <v>61</v>
      </c>
      <c r="C11" s="4">
        <v>500</v>
      </c>
      <c r="D11" s="33">
        <f t="shared" si="0"/>
        <v>500</v>
      </c>
      <c r="E11" s="33" t="str">
        <f t="shared" si="1"/>
        <v/>
      </c>
      <c r="F11" s="33" t="str">
        <f t="shared" si="2"/>
        <v/>
      </c>
    </row>
    <row r="12" spans="1:6" x14ac:dyDescent="0.25">
      <c r="A12" s="32">
        <v>44211</v>
      </c>
      <c r="C12" s="4">
        <v>50</v>
      </c>
      <c r="D12" s="33"/>
      <c r="E12" s="33">
        <v>50</v>
      </c>
      <c r="F12" s="33"/>
    </row>
    <row r="13" spans="1:6" x14ac:dyDescent="0.25">
      <c r="A13" s="32">
        <v>44242</v>
      </c>
      <c r="B13" s="2" t="s">
        <v>64</v>
      </c>
      <c r="C13" s="4">
        <v>150</v>
      </c>
      <c r="D13" s="33" t="str">
        <f t="shared" si="0"/>
        <v/>
      </c>
      <c r="E13" s="33">
        <f t="shared" si="1"/>
        <v>150</v>
      </c>
      <c r="F13" s="33" t="str">
        <f t="shared" si="2"/>
        <v/>
      </c>
    </row>
    <row r="14" spans="1:6" x14ac:dyDescent="0.25">
      <c r="A14" s="32">
        <v>44270</v>
      </c>
      <c r="B14" s="2" t="s">
        <v>65</v>
      </c>
      <c r="C14" s="4">
        <v>100</v>
      </c>
      <c r="D14" s="33" t="str">
        <f t="shared" si="0"/>
        <v/>
      </c>
      <c r="E14" s="33">
        <f t="shared" si="1"/>
        <v>100</v>
      </c>
      <c r="F14" s="33" t="str">
        <f t="shared" si="2"/>
        <v/>
      </c>
    </row>
    <row r="15" spans="1:6" x14ac:dyDescent="0.25">
      <c r="A15" s="32">
        <v>44197</v>
      </c>
      <c r="B15" s="2" t="s">
        <v>66</v>
      </c>
      <c r="C15" s="4">
        <v>50</v>
      </c>
      <c r="D15" s="33" t="str">
        <f t="shared" si="0"/>
        <v/>
      </c>
      <c r="E15" s="33" t="str">
        <f t="shared" si="1"/>
        <v/>
      </c>
      <c r="F15" s="33">
        <f t="shared" si="2"/>
        <v>50</v>
      </c>
    </row>
    <row r="16" spans="1:6" x14ac:dyDescent="0.25">
      <c r="A16" s="32">
        <v>44228</v>
      </c>
      <c r="B16" s="2" t="s">
        <v>66</v>
      </c>
      <c r="C16" s="4">
        <v>50</v>
      </c>
      <c r="D16" s="33" t="str">
        <f t="shared" si="0"/>
        <v/>
      </c>
      <c r="E16" s="33" t="str">
        <f t="shared" si="1"/>
        <v/>
      </c>
      <c r="F16" s="33">
        <f t="shared" si="2"/>
        <v>50</v>
      </c>
    </row>
    <row r="17" spans="1:6" x14ac:dyDescent="0.25">
      <c r="A17" s="32">
        <v>44256</v>
      </c>
      <c r="B17" s="2" t="s">
        <v>66</v>
      </c>
      <c r="C17" s="4">
        <v>50</v>
      </c>
      <c r="D17" s="33" t="str">
        <f t="shared" si="0"/>
        <v/>
      </c>
      <c r="E17" s="33" t="str">
        <f t="shared" si="1"/>
        <v/>
      </c>
      <c r="F17" s="33">
        <f t="shared" si="2"/>
        <v>50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AD561-F8A1-4BC0-AA03-6FDCDFF523AF}">
  <dimension ref="A1:P163"/>
  <sheetViews>
    <sheetView zoomScale="63" zoomScaleNormal="63" workbookViewId="0">
      <pane ySplit="8" topLeftCell="A152" activePane="bottomLeft" state="frozen"/>
      <selection activeCell="C16" sqref="C16"/>
      <selection pane="bottomLeft" activeCell="C16" sqref="C16"/>
    </sheetView>
  </sheetViews>
  <sheetFormatPr defaultRowHeight="25.5" x14ac:dyDescent="0.35"/>
  <cols>
    <col min="1" max="1" width="9.33203125" style="11"/>
    <col min="2" max="2" width="25.83203125" style="11" customWidth="1"/>
    <col min="3" max="3" width="29.83203125" style="11" customWidth="1"/>
    <col min="4" max="4" width="21.1640625" style="11" customWidth="1"/>
    <col min="5" max="5" width="19.83203125" style="11" customWidth="1"/>
    <col min="6" max="6" width="16" style="11" customWidth="1"/>
    <col min="7" max="7" width="19.83203125" style="11" customWidth="1"/>
    <col min="8" max="8" width="62.1640625" style="9" customWidth="1"/>
    <col min="9" max="9" width="80.1640625" style="9" customWidth="1"/>
    <col min="10" max="10" width="31.5" style="5" customWidth="1"/>
    <col min="11" max="11" width="17.83203125" style="12" customWidth="1"/>
    <col min="12" max="12" width="25.6640625" style="38" customWidth="1"/>
    <col min="13" max="13" width="9.33203125" style="34"/>
    <col min="14" max="14" width="24" style="12" customWidth="1"/>
    <col min="15" max="15" width="14.33203125" style="11" customWidth="1"/>
    <col min="16" max="16" width="11" style="50" customWidth="1"/>
    <col min="17" max="16384" width="9.33203125" style="5"/>
  </cols>
  <sheetData>
    <row r="1" spans="1:16" ht="18" customHeight="1" x14ac:dyDescent="0.35">
      <c r="A1" s="1" t="s">
        <v>0</v>
      </c>
      <c r="L1" s="192" t="s">
        <v>67</v>
      </c>
      <c r="N1" s="194"/>
      <c r="O1" s="194"/>
      <c r="P1" s="194"/>
    </row>
    <row r="2" spans="1:16" ht="18" customHeight="1" x14ac:dyDescent="0.35">
      <c r="A2" s="1" t="s">
        <v>1</v>
      </c>
      <c r="H2" s="35"/>
      <c r="I2" s="35"/>
      <c r="J2" s="35"/>
      <c r="K2" s="35"/>
      <c r="L2" s="193"/>
      <c r="N2" s="190"/>
      <c r="O2" s="190"/>
      <c r="P2" s="190"/>
    </row>
    <row r="3" spans="1:16" ht="18" customHeight="1" x14ac:dyDescent="0.35">
      <c r="A3" s="5" t="s">
        <v>2</v>
      </c>
      <c r="G3" s="195"/>
      <c r="H3" s="195"/>
      <c r="I3" s="195"/>
      <c r="J3" s="195"/>
      <c r="K3" s="35"/>
      <c r="L3" s="36">
        <v>1.5</v>
      </c>
      <c r="N3" s="190"/>
      <c r="O3" s="190"/>
      <c r="P3" s="190"/>
    </row>
    <row r="4" spans="1:16" x14ac:dyDescent="0.35">
      <c r="A4" s="9" t="s">
        <v>68</v>
      </c>
      <c r="F4" s="196"/>
      <c r="G4" s="196"/>
      <c r="H4" s="196"/>
      <c r="I4" s="196"/>
      <c r="J4" s="196"/>
      <c r="K4" s="196"/>
      <c r="L4" s="37" t="s">
        <v>69</v>
      </c>
      <c r="N4" s="190"/>
      <c r="O4" s="190"/>
      <c r="P4" s="190"/>
    </row>
    <row r="5" spans="1:16" x14ac:dyDescent="0.35">
      <c r="N5" s="190"/>
      <c r="O5" s="190"/>
      <c r="P5" s="190"/>
    </row>
    <row r="6" spans="1:16" x14ac:dyDescent="0.35">
      <c r="H6" s="39"/>
      <c r="I6" s="39"/>
      <c r="L6" s="40"/>
      <c r="N6" s="190"/>
      <c r="O6" s="190"/>
      <c r="P6" s="190"/>
    </row>
    <row r="8" spans="1:16" s="11" customFormat="1" ht="108" x14ac:dyDescent="0.2">
      <c r="A8" s="19" t="s">
        <v>70</v>
      </c>
      <c r="B8" s="19" t="s">
        <v>71</v>
      </c>
      <c r="C8" s="19" t="s">
        <v>72</v>
      </c>
      <c r="D8" s="19" t="s">
        <v>73</v>
      </c>
      <c r="E8" s="19" t="s">
        <v>74</v>
      </c>
      <c r="F8" s="19" t="s">
        <v>75</v>
      </c>
      <c r="G8" s="19" t="s">
        <v>76</v>
      </c>
      <c r="H8" s="41" t="s">
        <v>77</v>
      </c>
      <c r="I8" s="41" t="s">
        <v>360</v>
      </c>
      <c r="J8" s="19" t="s">
        <v>78</v>
      </c>
      <c r="K8" s="20" t="s">
        <v>79</v>
      </c>
      <c r="L8" s="42" t="s">
        <v>80</v>
      </c>
      <c r="M8" s="43" t="s">
        <v>81</v>
      </c>
      <c r="N8" s="44" t="str">
        <f>"Retail Price with " &amp; (L3*100) &amp; "% markup"</f>
        <v>Retail Price with 150% markup</v>
      </c>
      <c r="O8" s="45" t="s">
        <v>82</v>
      </c>
      <c r="P8" s="46" t="s">
        <v>83</v>
      </c>
    </row>
    <row r="9" spans="1:16" x14ac:dyDescent="0.35">
      <c r="A9" s="11">
        <v>100</v>
      </c>
      <c r="B9" s="11" t="s">
        <v>84</v>
      </c>
      <c r="C9" s="11" t="s">
        <v>85</v>
      </c>
      <c r="D9" s="11" t="s">
        <v>86</v>
      </c>
      <c r="E9" s="11" t="s">
        <v>87</v>
      </c>
      <c r="F9" s="11" t="s">
        <v>88</v>
      </c>
      <c r="G9" s="11" t="s">
        <v>89</v>
      </c>
      <c r="H9" s="9" t="str">
        <f>B9&amp;", "&amp;C9&amp;", "&amp;D9&amp;", "&amp;E9&amp;", "&amp;F9&amp;", "&amp;G9</f>
        <v>Clothing, Pant, Dress, Mens, S, Black</v>
      </c>
      <c r="I9" s="9" t="str">
        <f>A9&amp;" "&amp;B9&amp;", "&amp;C9&amp;", "&amp;D9&amp;", "&amp;E9&amp;", "&amp;F9&amp;", "&amp;G9</f>
        <v>100 Clothing, Pant, Dress, Mens, S, Black</v>
      </c>
      <c r="J9" s="5" t="s">
        <v>90</v>
      </c>
      <c r="K9" s="12">
        <v>10</v>
      </c>
      <c r="L9" s="38">
        <v>1.55</v>
      </c>
      <c r="M9" s="47" t="str">
        <f t="shared" ref="M9:M72" si="0">IF(L9&lt;&gt;$L$3,"*","")</f>
        <v>*</v>
      </c>
      <c r="N9" s="12">
        <f t="shared" ref="N9:N72" si="1">K9*(1+L9)</f>
        <v>25.5</v>
      </c>
      <c r="O9" s="11">
        <v>5</v>
      </c>
      <c r="P9" s="48">
        <v>2</v>
      </c>
    </row>
    <row r="10" spans="1:16" x14ac:dyDescent="0.35">
      <c r="A10" s="11">
        <v>101</v>
      </c>
      <c r="B10" s="11" t="s">
        <v>84</v>
      </c>
      <c r="C10" s="11" t="s">
        <v>85</v>
      </c>
      <c r="D10" s="11" t="s">
        <v>86</v>
      </c>
      <c r="E10" s="11" t="s">
        <v>87</v>
      </c>
      <c r="F10" s="11" t="s">
        <v>88</v>
      </c>
      <c r="G10" s="11" t="s">
        <v>91</v>
      </c>
      <c r="H10" s="9" t="str">
        <f t="shared" ref="H10:H73" si="2">B10&amp;", "&amp;C10&amp;", "&amp;D10&amp;", "&amp;E10&amp;", "&amp;F10&amp;", "&amp;G10</f>
        <v>Clothing, Pant, Dress, Mens, S, Brown</v>
      </c>
      <c r="I10" s="9" t="str">
        <f t="shared" ref="I10:I73" si="3">A10&amp;" "&amp;H10</f>
        <v>101 Clothing, Pant, Dress, Mens, S, Brown</v>
      </c>
      <c r="J10" s="5" t="s">
        <v>90</v>
      </c>
      <c r="K10" s="12">
        <v>10</v>
      </c>
      <c r="L10" s="38">
        <f t="shared" ref="L10:L73" si="4">IF($L$3="","",$L$3)</f>
        <v>1.5</v>
      </c>
      <c r="M10" s="34" t="str">
        <f t="shared" si="0"/>
        <v/>
      </c>
      <c r="N10" s="12">
        <f t="shared" si="1"/>
        <v>25</v>
      </c>
      <c r="O10" s="11">
        <v>5</v>
      </c>
      <c r="P10" s="48">
        <v>2</v>
      </c>
    </row>
    <row r="11" spans="1:16" x14ac:dyDescent="0.35">
      <c r="A11" s="11">
        <v>102</v>
      </c>
      <c r="B11" s="11" t="s">
        <v>84</v>
      </c>
      <c r="C11" s="11" t="s">
        <v>85</v>
      </c>
      <c r="D11" s="11" t="s">
        <v>86</v>
      </c>
      <c r="E11" s="11" t="s">
        <v>87</v>
      </c>
      <c r="F11" s="11" t="s">
        <v>88</v>
      </c>
      <c r="G11" s="11" t="s">
        <v>92</v>
      </c>
      <c r="H11" s="9" t="str">
        <f t="shared" si="2"/>
        <v>Clothing, Pant, Dress, Mens, S, Tan</v>
      </c>
      <c r="I11" s="9" t="str">
        <f t="shared" si="3"/>
        <v>102 Clothing, Pant, Dress, Mens, S, Tan</v>
      </c>
      <c r="J11" s="5" t="s">
        <v>90</v>
      </c>
      <c r="K11" s="12">
        <v>10</v>
      </c>
      <c r="L11" s="38">
        <f t="shared" si="4"/>
        <v>1.5</v>
      </c>
      <c r="M11" s="34" t="str">
        <f t="shared" si="0"/>
        <v/>
      </c>
      <c r="N11" s="12">
        <f t="shared" si="1"/>
        <v>25</v>
      </c>
      <c r="O11" s="11">
        <v>5</v>
      </c>
      <c r="P11" s="49">
        <v>4</v>
      </c>
    </row>
    <row r="12" spans="1:16" x14ac:dyDescent="0.35">
      <c r="A12" s="11">
        <v>103</v>
      </c>
      <c r="B12" s="11" t="s">
        <v>84</v>
      </c>
      <c r="C12" s="11" t="s">
        <v>85</v>
      </c>
      <c r="D12" s="11" t="s">
        <v>86</v>
      </c>
      <c r="E12" s="11" t="s">
        <v>87</v>
      </c>
      <c r="F12" s="11" t="s">
        <v>93</v>
      </c>
      <c r="G12" s="11" t="s">
        <v>89</v>
      </c>
      <c r="H12" s="9" t="str">
        <f t="shared" si="2"/>
        <v>Clothing, Pant, Dress, Mens, M, Black</v>
      </c>
      <c r="I12" s="9" t="str">
        <f t="shared" si="3"/>
        <v>103 Clothing, Pant, Dress, Mens, M, Black</v>
      </c>
      <c r="J12" s="5" t="s">
        <v>90</v>
      </c>
      <c r="K12" s="12">
        <v>13</v>
      </c>
      <c r="L12" s="38">
        <f t="shared" si="4"/>
        <v>1.5</v>
      </c>
      <c r="M12" s="34" t="str">
        <f t="shared" si="0"/>
        <v/>
      </c>
      <c r="N12" s="12">
        <f t="shared" si="1"/>
        <v>32.5</v>
      </c>
      <c r="O12" s="11">
        <v>5</v>
      </c>
      <c r="P12" s="48">
        <v>0</v>
      </c>
    </row>
    <row r="13" spans="1:16" x14ac:dyDescent="0.35">
      <c r="A13" s="11">
        <v>104</v>
      </c>
      <c r="B13" s="11" t="s">
        <v>84</v>
      </c>
      <c r="C13" s="11" t="s">
        <v>85</v>
      </c>
      <c r="D13" s="11" t="s">
        <v>86</v>
      </c>
      <c r="E13" s="11" t="s">
        <v>87</v>
      </c>
      <c r="F13" s="11" t="s">
        <v>93</v>
      </c>
      <c r="G13" s="11" t="s">
        <v>91</v>
      </c>
      <c r="H13" s="9" t="str">
        <f t="shared" si="2"/>
        <v>Clothing, Pant, Dress, Mens, M, Brown</v>
      </c>
      <c r="I13" s="9" t="str">
        <f t="shared" si="3"/>
        <v>104 Clothing, Pant, Dress, Mens, M, Brown</v>
      </c>
      <c r="J13" s="5" t="s">
        <v>90</v>
      </c>
      <c r="K13" s="12">
        <v>13</v>
      </c>
      <c r="L13" s="38">
        <f t="shared" si="4"/>
        <v>1.5</v>
      </c>
      <c r="M13" s="34" t="str">
        <f t="shared" si="0"/>
        <v/>
      </c>
      <c r="N13" s="12">
        <f t="shared" si="1"/>
        <v>32.5</v>
      </c>
      <c r="O13" s="11">
        <v>5</v>
      </c>
      <c r="P13" s="48">
        <v>2</v>
      </c>
    </row>
    <row r="14" spans="1:16" x14ac:dyDescent="0.35">
      <c r="A14" s="11">
        <v>105</v>
      </c>
      <c r="B14" s="11" t="s">
        <v>84</v>
      </c>
      <c r="C14" s="11" t="s">
        <v>85</v>
      </c>
      <c r="D14" s="11" t="s">
        <v>86</v>
      </c>
      <c r="E14" s="11" t="s">
        <v>87</v>
      </c>
      <c r="F14" s="11" t="s">
        <v>93</v>
      </c>
      <c r="G14" s="11" t="s">
        <v>92</v>
      </c>
      <c r="H14" s="9" t="str">
        <f t="shared" si="2"/>
        <v>Clothing, Pant, Dress, Mens, M, Tan</v>
      </c>
      <c r="I14" s="9" t="str">
        <f t="shared" si="3"/>
        <v>105 Clothing, Pant, Dress, Mens, M, Tan</v>
      </c>
      <c r="J14" s="5" t="s">
        <v>90</v>
      </c>
      <c r="K14" s="12">
        <v>13</v>
      </c>
      <c r="L14" s="38">
        <f t="shared" si="4"/>
        <v>1.5</v>
      </c>
      <c r="M14" s="34" t="str">
        <f t="shared" si="0"/>
        <v/>
      </c>
      <c r="N14" s="12">
        <f t="shared" si="1"/>
        <v>32.5</v>
      </c>
      <c r="O14" s="11">
        <v>5</v>
      </c>
      <c r="P14" s="48">
        <v>1</v>
      </c>
    </row>
    <row r="15" spans="1:16" x14ac:dyDescent="0.35">
      <c r="A15" s="11">
        <v>106</v>
      </c>
      <c r="B15" s="11" t="s">
        <v>84</v>
      </c>
      <c r="C15" s="11" t="s">
        <v>85</v>
      </c>
      <c r="D15" s="11" t="s">
        <v>86</v>
      </c>
      <c r="E15" s="11" t="s">
        <v>87</v>
      </c>
      <c r="F15" s="11" t="s">
        <v>94</v>
      </c>
      <c r="G15" s="11" t="s">
        <v>89</v>
      </c>
      <c r="H15" s="9" t="str">
        <f t="shared" si="2"/>
        <v>Clothing, Pant, Dress, Mens, L, Black</v>
      </c>
      <c r="I15" s="9" t="str">
        <f t="shared" si="3"/>
        <v>106 Clothing, Pant, Dress, Mens, L, Black</v>
      </c>
      <c r="J15" s="5" t="s">
        <v>90</v>
      </c>
      <c r="K15" s="12">
        <v>16</v>
      </c>
      <c r="L15" s="38">
        <f t="shared" si="4"/>
        <v>1.5</v>
      </c>
      <c r="M15" s="34" t="str">
        <f t="shared" si="0"/>
        <v/>
      </c>
      <c r="N15" s="12">
        <f t="shared" si="1"/>
        <v>40</v>
      </c>
      <c r="O15" s="11">
        <v>5</v>
      </c>
      <c r="P15" s="48">
        <v>-1</v>
      </c>
    </row>
    <row r="16" spans="1:16" x14ac:dyDescent="0.35">
      <c r="A16" s="11">
        <v>107</v>
      </c>
      <c r="B16" s="11" t="s">
        <v>84</v>
      </c>
      <c r="C16" s="11" t="s">
        <v>85</v>
      </c>
      <c r="D16" s="11" t="s">
        <v>86</v>
      </c>
      <c r="E16" s="11" t="s">
        <v>87</v>
      </c>
      <c r="F16" s="11" t="s">
        <v>94</v>
      </c>
      <c r="G16" s="11" t="s">
        <v>91</v>
      </c>
      <c r="H16" s="9" t="str">
        <f t="shared" si="2"/>
        <v>Clothing, Pant, Dress, Mens, L, Brown</v>
      </c>
      <c r="I16" s="9" t="str">
        <f t="shared" si="3"/>
        <v>107 Clothing, Pant, Dress, Mens, L, Brown</v>
      </c>
      <c r="J16" s="5" t="s">
        <v>90</v>
      </c>
      <c r="K16" s="12">
        <v>16</v>
      </c>
      <c r="L16" s="38">
        <f t="shared" si="4"/>
        <v>1.5</v>
      </c>
      <c r="M16" s="34" t="str">
        <f t="shared" si="0"/>
        <v/>
      </c>
      <c r="N16" s="12">
        <f t="shared" si="1"/>
        <v>40</v>
      </c>
      <c r="O16" s="11">
        <v>5</v>
      </c>
      <c r="P16" s="48">
        <v>1</v>
      </c>
    </row>
    <row r="17" spans="1:16" x14ac:dyDescent="0.35">
      <c r="A17" s="11">
        <v>108</v>
      </c>
      <c r="B17" s="11" t="s">
        <v>84</v>
      </c>
      <c r="C17" s="11" t="s">
        <v>85</v>
      </c>
      <c r="D17" s="11" t="s">
        <v>86</v>
      </c>
      <c r="E17" s="11" t="s">
        <v>87</v>
      </c>
      <c r="F17" s="11" t="s">
        <v>94</v>
      </c>
      <c r="G17" s="11" t="s">
        <v>92</v>
      </c>
      <c r="H17" s="9" t="str">
        <f t="shared" si="2"/>
        <v>Clothing, Pant, Dress, Mens, L, Tan</v>
      </c>
      <c r="I17" s="9" t="str">
        <f t="shared" si="3"/>
        <v>108 Clothing, Pant, Dress, Mens, L, Tan</v>
      </c>
      <c r="J17" s="5" t="s">
        <v>90</v>
      </c>
      <c r="K17" s="12">
        <v>16</v>
      </c>
      <c r="L17" s="38">
        <f t="shared" si="4"/>
        <v>1.5</v>
      </c>
      <c r="M17" s="34" t="str">
        <f t="shared" si="0"/>
        <v/>
      </c>
      <c r="N17" s="12">
        <f t="shared" si="1"/>
        <v>40</v>
      </c>
      <c r="O17" s="11">
        <v>5</v>
      </c>
      <c r="P17" s="48">
        <v>4</v>
      </c>
    </row>
    <row r="18" spans="1:16" x14ac:dyDescent="0.35">
      <c r="A18" s="11">
        <v>109</v>
      </c>
      <c r="B18" s="11" t="s">
        <v>84</v>
      </c>
      <c r="C18" s="11" t="s">
        <v>85</v>
      </c>
      <c r="D18" s="11" t="s">
        <v>86</v>
      </c>
      <c r="E18" s="11" t="s">
        <v>95</v>
      </c>
      <c r="F18" s="11" t="s">
        <v>88</v>
      </c>
      <c r="G18" s="11" t="s">
        <v>89</v>
      </c>
      <c r="H18" s="9" t="str">
        <f t="shared" si="2"/>
        <v>Clothing, Pant, Dress, Womens, S, Black</v>
      </c>
      <c r="I18" s="9" t="str">
        <f t="shared" si="3"/>
        <v>109 Clothing, Pant, Dress, Womens, S, Black</v>
      </c>
      <c r="J18" s="5" t="s">
        <v>90</v>
      </c>
      <c r="K18" s="12">
        <v>10</v>
      </c>
      <c r="L18" s="38">
        <f t="shared" si="4"/>
        <v>1.5</v>
      </c>
      <c r="M18" s="34" t="str">
        <f t="shared" si="0"/>
        <v/>
      </c>
      <c r="N18" s="12">
        <f t="shared" si="1"/>
        <v>25</v>
      </c>
      <c r="O18" s="11">
        <v>5</v>
      </c>
      <c r="P18" s="49">
        <v>3</v>
      </c>
    </row>
    <row r="19" spans="1:16" x14ac:dyDescent="0.35">
      <c r="A19" s="11">
        <v>110</v>
      </c>
      <c r="B19" s="11" t="s">
        <v>84</v>
      </c>
      <c r="C19" s="11" t="s">
        <v>85</v>
      </c>
      <c r="D19" s="11" t="s">
        <v>86</v>
      </c>
      <c r="E19" s="11" t="s">
        <v>95</v>
      </c>
      <c r="F19" s="11" t="s">
        <v>88</v>
      </c>
      <c r="G19" s="11" t="s">
        <v>91</v>
      </c>
      <c r="H19" s="9" t="str">
        <f t="shared" si="2"/>
        <v>Clothing, Pant, Dress, Womens, S, Brown</v>
      </c>
      <c r="I19" s="9" t="str">
        <f t="shared" si="3"/>
        <v>110 Clothing, Pant, Dress, Womens, S, Brown</v>
      </c>
      <c r="J19" s="5" t="s">
        <v>90</v>
      </c>
      <c r="K19" s="12">
        <v>10</v>
      </c>
      <c r="L19" s="38">
        <f t="shared" si="4"/>
        <v>1.5</v>
      </c>
      <c r="M19" s="34" t="str">
        <f t="shared" si="0"/>
        <v/>
      </c>
      <c r="N19" s="12">
        <f t="shared" si="1"/>
        <v>25</v>
      </c>
      <c r="O19" s="11">
        <v>5</v>
      </c>
      <c r="P19" s="48">
        <v>2</v>
      </c>
    </row>
    <row r="20" spans="1:16" x14ac:dyDescent="0.35">
      <c r="A20" s="11">
        <v>111</v>
      </c>
      <c r="B20" s="11" t="s">
        <v>84</v>
      </c>
      <c r="C20" s="11" t="s">
        <v>85</v>
      </c>
      <c r="D20" s="11" t="s">
        <v>86</v>
      </c>
      <c r="E20" s="11" t="s">
        <v>95</v>
      </c>
      <c r="F20" s="11" t="s">
        <v>88</v>
      </c>
      <c r="G20" s="11" t="s">
        <v>92</v>
      </c>
      <c r="H20" s="9" t="str">
        <f t="shared" si="2"/>
        <v>Clothing, Pant, Dress, Womens, S, Tan</v>
      </c>
      <c r="I20" s="9" t="str">
        <f t="shared" si="3"/>
        <v>111 Clothing, Pant, Dress, Womens, S, Tan</v>
      </c>
      <c r="J20" s="5" t="s">
        <v>90</v>
      </c>
      <c r="K20" s="12">
        <v>10</v>
      </c>
      <c r="L20" s="38">
        <f t="shared" si="4"/>
        <v>1.5</v>
      </c>
      <c r="M20" s="34" t="str">
        <f t="shared" si="0"/>
        <v/>
      </c>
      <c r="N20" s="12">
        <f t="shared" si="1"/>
        <v>25</v>
      </c>
      <c r="O20" s="11">
        <v>5</v>
      </c>
      <c r="P20" s="48">
        <v>2</v>
      </c>
    </row>
    <row r="21" spans="1:16" x14ac:dyDescent="0.35">
      <c r="A21" s="11">
        <v>112</v>
      </c>
      <c r="B21" s="11" t="s">
        <v>84</v>
      </c>
      <c r="C21" s="11" t="s">
        <v>85</v>
      </c>
      <c r="D21" s="11" t="s">
        <v>86</v>
      </c>
      <c r="E21" s="11" t="s">
        <v>95</v>
      </c>
      <c r="F21" s="11" t="s">
        <v>93</v>
      </c>
      <c r="G21" s="11" t="s">
        <v>89</v>
      </c>
      <c r="H21" s="9" t="str">
        <f t="shared" si="2"/>
        <v>Clothing, Pant, Dress, Womens, M, Black</v>
      </c>
      <c r="I21" s="9" t="str">
        <f t="shared" si="3"/>
        <v>112 Clothing, Pant, Dress, Womens, M, Black</v>
      </c>
      <c r="J21" s="5" t="s">
        <v>90</v>
      </c>
      <c r="K21" s="12">
        <v>13</v>
      </c>
      <c r="L21" s="38">
        <f t="shared" si="4"/>
        <v>1.5</v>
      </c>
      <c r="M21" s="34" t="str">
        <f t="shared" si="0"/>
        <v/>
      </c>
      <c r="N21" s="12">
        <f t="shared" si="1"/>
        <v>32.5</v>
      </c>
      <c r="O21" s="11">
        <v>5</v>
      </c>
      <c r="P21" s="48">
        <v>5</v>
      </c>
    </row>
    <row r="22" spans="1:16" x14ac:dyDescent="0.35">
      <c r="A22" s="11">
        <v>113</v>
      </c>
      <c r="B22" s="11" t="s">
        <v>84</v>
      </c>
      <c r="C22" s="11" t="s">
        <v>85</v>
      </c>
      <c r="D22" s="11" t="s">
        <v>86</v>
      </c>
      <c r="E22" s="11" t="s">
        <v>95</v>
      </c>
      <c r="F22" s="11" t="s">
        <v>93</v>
      </c>
      <c r="G22" s="11" t="s">
        <v>91</v>
      </c>
      <c r="H22" s="9" t="str">
        <f t="shared" si="2"/>
        <v>Clothing, Pant, Dress, Womens, M, Brown</v>
      </c>
      <c r="I22" s="9" t="str">
        <f t="shared" si="3"/>
        <v>113 Clothing, Pant, Dress, Womens, M, Brown</v>
      </c>
      <c r="J22" s="5" t="s">
        <v>90</v>
      </c>
      <c r="K22" s="12">
        <v>13</v>
      </c>
      <c r="L22" s="38">
        <f t="shared" si="4"/>
        <v>1.5</v>
      </c>
      <c r="M22" s="34" t="str">
        <f t="shared" si="0"/>
        <v/>
      </c>
      <c r="N22" s="12">
        <f t="shared" si="1"/>
        <v>32.5</v>
      </c>
      <c r="O22" s="11">
        <v>5</v>
      </c>
      <c r="P22" s="48">
        <v>2</v>
      </c>
    </row>
    <row r="23" spans="1:16" x14ac:dyDescent="0.35">
      <c r="A23" s="11">
        <v>114</v>
      </c>
      <c r="B23" s="11" t="s">
        <v>84</v>
      </c>
      <c r="C23" s="11" t="s">
        <v>85</v>
      </c>
      <c r="D23" s="11" t="s">
        <v>86</v>
      </c>
      <c r="E23" s="11" t="s">
        <v>95</v>
      </c>
      <c r="F23" s="11" t="s">
        <v>93</v>
      </c>
      <c r="G23" s="11" t="s">
        <v>92</v>
      </c>
      <c r="H23" s="9" t="str">
        <f t="shared" si="2"/>
        <v>Clothing, Pant, Dress, Womens, M, Tan</v>
      </c>
      <c r="I23" s="9" t="str">
        <f t="shared" si="3"/>
        <v>114 Clothing, Pant, Dress, Womens, M, Tan</v>
      </c>
      <c r="J23" s="5" t="s">
        <v>90</v>
      </c>
      <c r="K23" s="12">
        <v>13</v>
      </c>
      <c r="L23" s="38">
        <f t="shared" si="4"/>
        <v>1.5</v>
      </c>
      <c r="M23" s="34" t="str">
        <f t="shared" si="0"/>
        <v/>
      </c>
      <c r="N23" s="12">
        <f t="shared" si="1"/>
        <v>32.5</v>
      </c>
      <c r="O23" s="11">
        <v>5</v>
      </c>
      <c r="P23" s="48">
        <v>-1</v>
      </c>
    </row>
    <row r="24" spans="1:16" x14ac:dyDescent="0.35">
      <c r="A24" s="11">
        <v>115</v>
      </c>
      <c r="B24" s="11" t="s">
        <v>84</v>
      </c>
      <c r="C24" s="11" t="s">
        <v>85</v>
      </c>
      <c r="D24" s="11" t="s">
        <v>86</v>
      </c>
      <c r="E24" s="11" t="s">
        <v>95</v>
      </c>
      <c r="F24" s="11" t="s">
        <v>94</v>
      </c>
      <c r="G24" s="11" t="s">
        <v>89</v>
      </c>
      <c r="H24" s="9" t="str">
        <f t="shared" si="2"/>
        <v>Clothing, Pant, Dress, Womens, L, Black</v>
      </c>
      <c r="I24" s="9" t="str">
        <f t="shared" si="3"/>
        <v>115 Clothing, Pant, Dress, Womens, L, Black</v>
      </c>
      <c r="J24" s="5" t="s">
        <v>90</v>
      </c>
      <c r="K24" s="12">
        <v>16</v>
      </c>
      <c r="L24" s="38">
        <f t="shared" si="4"/>
        <v>1.5</v>
      </c>
      <c r="M24" s="34" t="str">
        <f t="shared" si="0"/>
        <v/>
      </c>
      <c r="N24" s="12">
        <f t="shared" si="1"/>
        <v>40</v>
      </c>
      <c r="O24" s="11">
        <v>5</v>
      </c>
      <c r="P24" s="48">
        <v>3</v>
      </c>
    </row>
    <row r="25" spans="1:16" x14ac:dyDescent="0.35">
      <c r="A25" s="11">
        <v>116</v>
      </c>
      <c r="B25" s="11" t="s">
        <v>84</v>
      </c>
      <c r="C25" s="11" t="s">
        <v>85</v>
      </c>
      <c r="D25" s="11" t="s">
        <v>86</v>
      </c>
      <c r="E25" s="11" t="s">
        <v>95</v>
      </c>
      <c r="F25" s="11" t="s">
        <v>94</v>
      </c>
      <c r="G25" s="11" t="s">
        <v>91</v>
      </c>
      <c r="H25" s="9" t="str">
        <f t="shared" si="2"/>
        <v>Clothing, Pant, Dress, Womens, L, Brown</v>
      </c>
      <c r="I25" s="9" t="str">
        <f t="shared" si="3"/>
        <v>116 Clothing, Pant, Dress, Womens, L, Brown</v>
      </c>
      <c r="J25" s="5" t="s">
        <v>90</v>
      </c>
      <c r="K25" s="12">
        <v>16</v>
      </c>
      <c r="L25" s="38">
        <f t="shared" si="4"/>
        <v>1.5</v>
      </c>
      <c r="M25" s="34" t="str">
        <f t="shared" si="0"/>
        <v/>
      </c>
      <c r="N25" s="12">
        <f t="shared" si="1"/>
        <v>40</v>
      </c>
      <c r="O25" s="11">
        <v>5</v>
      </c>
      <c r="P25" s="48">
        <v>4</v>
      </c>
    </row>
    <row r="26" spans="1:16" x14ac:dyDescent="0.35">
      <c r="A26" s="11">
        <v>117</v>
      </c>
      <c r="B26" s="11" t="s">
        <v>84</v>
      </c>
      <c r="C26" s="11" t="s">
        <v>85</v>
      </c>
      <c r="D26" s="11" t="s">
        <v>86</v>
      </c>
      <c r="E26" s="11" t="s">
        <v>95</v>
      </c>
      <c r="F26" s="11" t="s">
        <v>94</v>
      </c>
      <c r="G26" s="11" t="s">
        <v>92</v>
      </c>
      <c r="H26" s="9" t="str">
        <f t="shared" si="2"/>
        <v>Clothing, Pant, Dress, Womens, L, Tan</v>
      </c>
      <c r="I26" s="9" t="str">
        <f t="shared" si="3"/>
        <v>117 Clothing, Pant, Dress, Womens, L, Tan</v>
      </c>
      <c r="J26" s="5" t="s">
        <v>90</v>
      </c>
      <c r="K26" s="12">
        <v>16</v>
      </c>
      <c r="L26" s="38">
        <f t="shared" si="4"/>
        <v>1.5</v>
      </c>
      <c r="M26" s="34" t="str">
        <f t="shared" si="0"/>
        <v/>
      </c>
      <c r="N26" s="12">
        <f t="shared" si="1"/>
        <v>40</v>
      </c>
      <c r="O26" s="11">
        <v>5</v>
      </c>
      <c r="P26" s="48">
        <v>2</v>
      </c>
    </row>
    <row r="27" spans="1:16" x14ac:dyDescent="0.35">
      <c r="A27" s="11">
        <v>118</v>
      </c>
      <c r="B27" s="11" t="s">
        <v>84</v>
      </c>
      <c r="C27" s="11" t="s">
        <v>85</v>
      </c>
      <c r="D27" s="11" t="s">
        <v>86</v>
      </c>
      <c r="E27" s="11" t="s">
        <v>96</v>
      </c>
      <c r="F27" s="11" t="s">
        <v>88</v>
      </c>
      <c r="G27" s="11" t="s">
        <v>89</v>
      </c>
      <c r="H27" s="9" t="str">
        <f t="shared" si="2"/>
        <v>Clothing, Pant, Dress, Boys, S, Black</v>
      </c>
      <c r="I27" s="9" t="str">
        <f t="shared" si="3"/>
        <v>118 Clothing, Pant, Dress, Boys, S, Black</v>
      </c>
      <c r="J27" s="5" t="s">
        <v>90</v>
      </c>
      <c r="K27" s="12">
        <v>7</v>
      </c>
      <c r="L27" s="38">
        <f t="shared" si="4"/>
        <v>1.5</v>
      </c>
      <c r="M27" s="34" t="str">
        <f t="shared" si="0"/>
        <v/>
      </c>
      <c r="N27" s="12">
        <f t="shared" si="1"/>
        <v>17.5</v>
      </c>
      <c r="O27" s="11">
        <v>5</v>
      </c>
      <c r="P27" s="48">
        <v>1</v>
      </c>
    </row>
    <row r="28" spans="1:16" x14ac:dyDescent="0.35">
      <c r="A28" s="11">
        <v>119</v>
      </c>
      <c r="B28" s="11" t="s">
        <v>84</v>
      </c>
      <c r="C28" s="11" t="s">
        <v>85</v>
      </c>
      <c r="D28" s="11" t="s">
        <v>86</v>
      </c>
      <c r="E28" s="11" t="s">
        <v>96</v>
      </c>
      <c r="F28" s="11" t="s">
        <v>88</v>
      </c>
      <c r="G28" s="11" t="s">
        <v>91</v>
      </c>
      <c r="H28" s="9" t="str">
        <f t="shared" si="2"/>
        <v>Clothing, Pant, Dress, Boys, S, Brown</v>
      </c>
      <c r="I28" s="9" t="str">
        <f t="shared" si="3"/>
        <v>119 Clothing, Pant, Dress, Boys, S, Brown</v>
      </c>
      <c r="J28" s="5" t="s">
        <v>90</v>
      </c>
      <c r="K28" s="12">
        <v>7</v>
      </c>
      <c r="L28" s="38">
        <f t="shared" si="4"/>
        <v>1.5</v>
      </c>
      <c r="M28" s="34" t="str">
        <f t="shared" si="0"/>
        <v/>
      </c>
      <c r="N28" s="12">
        <f t="shared" si="1"/>
        <v>17.5</v>
      </c>
      <c r="O28" s="11">
        <v>5</v>
      </c>
      <c r="P28" s="48">
        <v>2</v>
      </c>
    </row>
    <row r="29" spans="1:16" x14ac:dyDescent="0.35">
      <c r="A29" s="11">
        <v>120</v>
      </c>
      <c r="B29" s="11" t="s">
        <v>84</v>
      </c>
      <c r="C29" s="11" t="s">
        <v>85</v>
      </c>
      <c r="D29" s="11" t="s">
        <v>86</v>
      </c>
      <c r="E29" s="11" t="s">
        <v>96</v>
      </c>
      <c r="F29" s="11" t="s">
        <v>88</v>
      </c>
      <c r="G29" s="11" t="s">
        <v>92</v>
      </c>
      <c r="H29" s="9" t="str">
        <f t="shared" si="2"/>
        <v>Clothing, Pant, Dress, Boys, S, Tan</v>
      </c>
      <c r="I29" s="9" t="str">
        <f t="shared" si="3"/>
        <v>120 Clothing, Pant, Dress, Boys, S, Tan</v>
      </c>
      <c r="J29" s="5" t="s">
        <v>90</v>
      </c>
      <c r="K29" s="12">
        <v>7</v>
      </c>
      <c r="L29" s="38">
        <f t="shared" si="4"/>
        <v>1.5</v>
      </c>
      <c r="M29" s="34" t="str">
        <f t="shared" si="0"/>
        <v/>
      </c>
      <c r="N29" s="12">
        <f t="shared" si="1"/>
        <v>17.5</v>
      </c>
      <c r="O29" s="11">
        <v>5</v>
      </c>
      <c r="P29" s="48">
        <v>3</v>
      </c>
    </row>
    <row r="30" spans="1:16" x14ac:dyDescent="0.35">
      <c r="A30" s="11">
        <v>121</v>
      </c>
      <c r="B30" s="11" t="s">
        <v>84</v>
      </c>
      <c r="C30" s="11" t="s">
        <v>85</v>
      </c>
      <c r="D30" s="11" t="s">
        <v>86</v>
      </c>
      <c r="E30" s="11" t="s">
        <v>96</v>
      </c>
      <c r="F30" s="11" t="s">
        <v>93</v>
      </c>
      <c r="G30" s="11" t="s">
        <v>89</v>
      </c>
      <c r="H30" s="9" t="str">
        <f t="shared" si="2"/>
        <v>Clothing, Pant, Dress, Boys, M, Black</v>
      </c>
      <c r="I30" s="9" t="str">
        <f t="shared" si="3"/>
        <v>121 Clothing, Pant, Dress, Boys, M, Black</v>
      </c>
      <c r="J30" s="5" t="s">
        <v>90</v>
      </c>
      <c r="K30" s="12">
        <v>8.5</v>
      </c>
      <c r="L30" s="38">
        <f t="shared" si="4"/>
        <v>1.5</v>
      </c>
      <c r="M30" s="34" t="str">
        <f t="shared" si="0"/>
        <v/>
      </c>
      <c r="N30" s="12">
        <f t="shared" si="1"/>
        <v>21.25</v>
      </c>
      <c r="O30" s="11">
        <v>5</v>
      </c>
      <c r="P30" s="48">
        <v>3</v>
      </c>
    </row>
    <row r="31" spans="1:16" x14ac:dyDescent="0.35">
      <c r="A31" s="11">
        <v>122</v>
      </c>
      <c r="B31" s="11" t="s">
        <v>84</v>
      </c>
      <c r="C31" s="11" t="s">
        <v>85</v>
      </c>
      <c r="D31" s="11" t="s">
        <v>86</v>
      </c>
      <c r="E31" s="11" t="s">
        <v>96</v>
      </c>
      <c r="F31" s="11" t="s">
        <v>93</v>
      </c>
      <c r="G31" s="11" t="s">
        <v>91</v>
      </c>
      <c r="H31" s="9" t="str">
        <f t="shared" si="2"/>
        <v>Clothing, Pant, Dress, Boys, M, Brown</v>
      </c>
      <c r="I31" s="9" t="str">
        <f t="shared" si="3"/>
        <v>122 Clothing, Pant, Dress, Boys, M, Brown</v>
      </c>
      <c r="J31" s="5" t="s">
        <v>90</v>
      </c>
      <c r="K31" s="12">
        <v>8.5</v>
      </c>
      <c r="L31" s="38">
        <f t="shared" si="4"/>
        <v>1.5</v>
      </c>
      <c r="M31" s="34" t="str">
        <f t="shared" si="0"/>
        <v/>
      </c>
      <c r="N31" s="12">
        <f t="shared" si="1"/>
        <v>21.25</v>
      </c>
      <c r="O31" s="11">
        <v>5</v>
      </c>
      <c r="P31" s="48">
        <v>2</v>
      </c>
    </row>
    <row r="32" spans="1:16" x14ac:dyDescent="0.35">
      <c r="A32" s="11">
        <v>123</v>
      </c>
      <c r="B32" s="11" t="s">
        <v>84</v>
      </c>
      <c r="C32" s="11" t="s">
        <v>85</v>
      </c>
      <c r="D32" s="11" t="s">
        <v>86</v>
      </c>
      <c r="E32" s="11" t="s">
        <v>96</v>
      </c>
      <c r="F32" s="11" t="s">
        <v>93</v>
      </c>
      <c r="G32" s="11" t="s">
        <v>92</v>
      </c>
      <c r="H32" s="9" t="str">
        <f t="shared" si="2"/>
        <v>Clothing, Pant, Dress, Boys, M, Tan</v>
      </c>
      <c r="I32" s="9" t="str">
        <f t="shared" si="3"/>
        <v>123 Clothing, Pant, Dress, Boys, M, Tan</v>
      </c>
      <c r="J32" s="5" t="s">
        <v>90</v>
      </c>
      <c r="K32" s="12">
        <v>8.5</v>
      </c>
      <c r="L32" s="38">
        <f t="shared" si="4"/>
        <v>1.5</v>
      </c>
      <c r="M32" s="34" t="str">
        <f t="shared" si="0"/>
        <v/>
      </c>
      <c r="N32" s="12">
        <f t="shared" si="1"/>
        <v>21.25</v>
      </c>
      <c r="O32" s="11">
        <v>5</v>
      </c>
      <c r="P32" s="48">
        <v>3</v>
      </c>
    </row>
    <row r="33" spans="1:16" x14ac:dyDescent="0.35">
      <c r="A33" s="11">
        <v>124</v>
      </c>
      <c r="B33" s="11" t="s">
        <v>84</v>
      </c>
      <c r="C33" s="11" t="s">
        <v>85</v>
      </c>
      <c r="D33" s="11" t="s">
        <v>86</v>
      </c>
      <c r="E33" s="11" t="s">
        <v>96</v>
      </c>
      <c r="F33" s="11" t="s">
        <v>94</v>
      </c>
      <c r="G33" s="11" t="s">
        <v>89</v>
      </c>
      <c r="H33" s="9" t="str">
        <f t="shared" si="2"/>
        <v>Clothing, Pant, Dress, Boys, L, Black</v>
      </c>
      <c r="I33" s="9" t="str">
        <f t="shared" si="3"/>
        <v>124 Clothing, Pant, Dress, Boys, L, Black</v>
      </c>
      <c r="J33" s="5" t="s">
        <v>90</v>
      </c>
      <c r="K33" s="12">
        <v>10</v>
      </c>
      <c r="L33" s="38">
        <f t="shared" si="4"/>
        <v>1.5</v>
      </c>
      <c r="M33" s="34" t="str">
        <f t="shared" si="0"/>
        <v/>
      </c>
      <c r="N33" s="12">
        <f t="shared" si="1"/>
        <v>25</v>
      </c>
      <c r="O33" s="11">
        <v>5</v>
      </c>
      <c r="P33" s="48">
        <v>1</v>
      </c>
    </row>
    <row r="34" spans="1:16" x14ac:dyDescent="0.35">
      <c r="A34" s="11">
        <v>125</v>
      </c>
      <c r="B34" s="11" t="s">
        <v>84</v>
      </c>
      <c r="C34" s="11" t="s">
        <v>85</v>
      </c>
      <c r="D34" s="11" t="s">
        <v>86</v>
      </c>
      <c r="E34" s="11" t="s">
        <v>96</v>
      </c>
      <c r="F34" s="11" t="s">
        <v>94</v>
      </c>
      <c r="G34" s="11" t="s">
        <v>91</v>
      </c>
      <c r="H34" s="9" t="str">
        <f t="shared" si="2"/>
        <v>Clothing, Pant, Dress, Boys, L, Brown</v>
      </c>
      <c r="I34" s="9" t="str">
        <f t="shared" si="3"/>
        <v>125 Clothing, Pant, Dress, Boys, L, Brown</v>
      </c>
      <c r="J34" s="5" t="s">
        <v>90</v>
      </c>
      <c r="K34" s="12">
        <v>10</v>
      </c>
      <c r="L34" s="38">
        <f t="shared" si="4"/>
        <v>1.5</v>
      </c>
      <c r="M34" s="34" t="str">
        <f t="shared" si="0"/>
        <v/>
      </c>
      <c r="N34" s="12">
        <f t="shared" si="1"/>
        <v>25</v>
      </c>
      <c r="O34" s="11">
        <v>5</v>
      </c>
      <c r="P34" s="48">
        <v>0</v>
      </c>
    </row>
    <row r="35" spans="1:16" x14ac:dyDescent="0.35">
      <c r="A35" s="11">
        <v>126</v>
      </c>
      <c r="B35" s="11" t="s">
        <v>84</v>
      </c>
      <c r="C35" s="11" t="s">
        <v>85</v>
      </c>
      <c r="D35" s="11" t="s">
        <v>86</v>
      </c>
      <c r="E35" s="11" t="s">
        <v>96</v>
      </c>
      <c r="F35" s="11" t="s">
        <v>94</v>
      </c>
      <c r="G35" s="11" t="s">
        <v>92</v>
      </c>
      <c r="H35" s="9" t="str">
        <f t="shared" si="2"/>
        <v>Clothing, Pant, Dress, Boys, L, Tan</v>
      </c>
      <c r="I35" s="9" t="str">
        <f t="shared" si="3"/>
        <v>126 Clothing, Pant, Dress, Boys, L, Tan</v>
      </c>
      <c r="J35" s="5" t="s">
        <v>90</v>
      </c>
      <c r="K35" s="12">
        <v>10</v>
      </c>
      <c r="L35" s="38">
        <f t="shared" si="4"/>
        <v>1.5</v>
      </c>
      <c r="M35" s="34" t="str">
        <f t="shared" si="0"/>
        <v/>
      </c>
      <c r="N35" s="12">
        <f t="shared" si="1"/>
        <v>25</v>
      </c>
      <c r="O35" s="11">
        <v>5</v>
      </c>
      <c r="P35" s="48">
        <v>3</v>
      </c>
    </row>
    <row r="36" spans="1:16" x14ac:dyDescent="0.35">
      <c r="A36" s="11">
        <v>127</v>
      </c>
      <c r="B36" s="11" t="s">
        <v>84</v>
      </c>
      <c r="C36" s="11" t="s">
        <v>85</v>
      </c>
      <c r="D36" s="11" t="s">
        <v>86</v>
      </c>
      <c r="E36" s="11" t="s">
        <v>97</v>
      </c>
      <c r="F36" s="11" t="s">
        <v>88</v>
      </c>
      <c r="G36" s="11" t="s">
        <v>89</v>
      </c>
      <c r="H36" s="9" t="str">
        <f t="shared" si="2"/>
        <v>Clothing, Pant, Dress, Girls, S, Black</v>
      </c>
      <c r="I36" s="9" t="str">
        <f t="shared" si="3"/>
        <v>127 Clothing, Pant, Dress, Girls, S, Black</v>
      </c>
      <c r="J36" s="5" t="s">
        <v>90</v>
      </c>
      <c r="K36" s="12">
        <v>7</v>
      </c>
      <c r="L36" s="38">
        <f t="shared" si="4"/>
        <v>1.5</v>
      </c>
      <c r="M36" s="34" t="str">
        <f t="shared" si="0"/>
        <v/>
      </c>
      <c r="N36" s="12">
        <f t="shared" si="1"/>
        <v>17.5</v>
      </c>
      <c r="O36" s="11">
        <v>5</v>
      </c>
      <c r="P36" s="48">
        <v>2</v>
      </c>
    </row>
    <row r="37" spans="1:16" x14ac:dyDescent="0.35">
      <c r="A37" s="11">
        <v>128</v>
      </c>
      <c r="B37" s="11" t="s">
        <v>84</v>
      </c>
      <c r="C37" s="11" t="s">
        <v>85</v>
      </c>
      <c r="D37" s="11" t="s">
        <v>86</v>
      </c>
      <c r="E37" s="11" t="s">
        <v>97</v>
      </c>
      <c r="F37" s="11" t="s">
        <v>88</v>
      </c>
      <c r="G37" s="11" t="s">
        <v>91</v>
      </c>
      <c r="H37" s="9" t="str">
        <f t="shared" si="2"/>
        <v>Clothing, Pant, Dress, Girls, S, Brown</v>
      </c>
      <c r="I37" s="9" t="str">
        <f t="shared" si="3"/>
        <v>128 Clothing, Pant, Dress, Girls, S, Brown</v>
      </c>
      <c r="J37" s="5" t="s">
        <v>90</v>
      </c>
      <c r="K37" s="12">
        <v>7</v>
      </c>
      <c r="L37" s="38">
        <f t="shared" si="4"/>
        <v>1.5</v>
      </c>
      <c r="M37" s="34" t="str">
        <f t="shared" si="0"/>
        <v/>
      </c>
      <c r="N37" s="12">
        <f t="shared" si="1"/>
        <v>17.5</v>
      </c>
      <c r="O37" s="11">
        <v>5</v>
      </c>
      <c r="P37" s="48">
        <v>1</v>
      </c>
    </row>
    <row r="38" spans="1:16" x14ac:dyDescent="0.35">
      <c r="A38" s="11">
        <v>129</v>
      </c>
      <c r="B38" s="11" t="s">
        <v>84</v>
      </c>
      <c r="C38" s="11" t="s">
        <v>85</v>
      </c>
      <c r="D38" s="11" t="s">
        <v>86</v>
      </c>
      <c r="E38" s="11" t="s">
        <v>97</v>
      </c>
      <c r="F38" s="11" t="s">
        <v>88</v>
      </c>
      <c r="G38" s="11" t="s">
        <v>92</v>
      </c>
      <c r="H38" s="9" t="str">
        <f t="shared" si="2"/>
        <v>Clothing, Pant, Dress, Girls, S, Tan</v>
      </c>
      <c r="I38" s="9" t="str">
        <f t="shared" si="3"/>
        <v>129 Clothing, Pant, Dress, Girls, S, Tan</v>
      </c>
      <c r="J38" s="5" t="s">
        <v>90</v>
      </c>
      <c r="K38" s="12">
        <v>7</v>
      </c>
      <c r="L38" s="38">
        <f t="shared" si="4"/>
        <v>1.5</v>
      </c>
      <c r="M38" s="34" t="str">
        <f t="shared" si="0"/>
        <v/>
      </c>
      <c r="N38" s="12">
        <f t="shared" si="1"/>
        <v>17.5</v>
      </c>
      <c r="O38" s="11">
        <v>5</v>
      </c>
      <c r="P38" s="48">
        <v>1</v>
      </c>
    </row>
    <row r="39" spans="1:16" x14ac:dyDescent="0.35">
      <c r="A39" s="11">
        <v>130</v>
      </c>
      <c r="B39" s="11" t="s">
        <v>84</v>
      </c>
      <c r="C39" s="11" t="s">
        <v>85</v>
      </c>
      <c r="D39" s="11" t="s">
        <v>86</v>
      </c>
      <c r="E39" s="11" t="s">
        <v>97</v>
      </c>
      <c r="F39" s="11" t="s">
        <v>93</v>
      </c>
      <c r="G39" s="11" t="s">
        <v>89</v>
      </c>
      <c r="H39" s="9" t="str">
        <f t="shared" si="2"/>
        <v>Clothing, Pant, Dress, Girls, M, Black</v>
      </c>
      <c r="I39" s="9" t="str">
        <f t="shared" si="3"/>
        <v>130 Clothing, Pant, Dress, Girls, M, Black</v>
      </c>
      <c r="J39" s="5" t="s">
        <v>90</v>
      </c>
      <c r="K39" s="12">
        <v>8.5</v>
      </c>
      <c r="L39" s="38">
        <f t="shared" si="4"/>
        <v>1.5</v>
      </c>
      <c r="M39" s="34" t="str">
        <f t="shared" si="0"/>
        <v/>
      </c>
      <c r="N39" s="12">
        <f t="shared" si="1"/>
        <v>21.25</v>
      </c>
      <c r="O39" s="11">
        <v>5</v>
      </c>
      <c r="P39" s="48">
        <v>2</v>
      </c>
    </row>
    <row r="40" spans="1:16" x14ac:dyDescent="0.35">
      <c r="A40" s="11">
        <v>131</v>
      </c>
      <c r="B40" s="11" t="s">
        <v>84</v>
      </c>
      <c r="C40" s="11" t="s">
        <v>85</v>
      </c>
      <c r="D40" s="11" t="s">
        <v>86</v>
      </c>
      <c r="E40" s="11" t="s">
        <v>97</v>
      </c>
      <c r="F40" s="11" t="s">
        <v>93</v>
      </c>
      <c r="G40" s="11" t="s">
        <v>91</v>
      </c>
      <c r="H40" s="9" t="str">
        <f t="shared" si="2"/>
        <v>Clothing, Pant, Dress, Girls, M, Brown</v>
      </c>
      <c r="I40" s="9" t="str">
        <f t="shared" si="3"/>
        <v>131 Clothing, Pant, Dress, Girls, M, Brown</v>
      </c>
      <c r="J40" s="5" t="s">
        <v>90</v>
      </c>
      <c r="K40" s="12">
        <v>8.5</v>
      </c>
      <c r="L40" s="38">
        <f t="shared" si="4"/>
        <v>1.5</v>
      </c>
      <c r="M40" s="34" t="str">
        <f t="shared" si="0"/>
        <v/>
      </c>
      <c r="N40" s="12">
        <f t="shared" si="1"/>
        <v>21.25</v>
      </c>
      <c r="O40" s="11">
        <v>5</v>
      </c>
      <c r="P40" s="48">
        <v>2</v>
      </c>
    </row>
    <row r="41" spans="1:16" x14ac:dyDescent="0.35">
      <c r="A41" s="11">
        <v>132</v>
      </c>
      <c r="B41" s="11" t="s">
        <v>84</v>
      </c>
      <c r="C41" s="11" t="s">
        <v>85</v>
      </c>
      <c r="D41" s="11" t="s">
        <v>86</v>
      </c>
      <c r="E41" s="11" t="s">
        <v>97</v>
      </c>
      <c r="F41" s="11" t="s">
        <v>93</v>
      </c>
      <c r="G41" s="11" t="s">
        <v>92</v>
      </c>
      <c r="H41" s="9" t="str">
        <f t="shared" si="2"/>
        <v>Clothing, Pant, Dress, Girls, M, Tan</v>
      </c>
      <c r="I41" s="9" t="str">
        <f t="shared" si="3"/>
        <v>132 Clothing, Pant, Dress, Girls, M, Tan</v>
      </c>
      <c r="J41" s="5" t="s">
        <v>90</v>
      </c>
      <c r="K41" s="12">
        <v>8.5</v>
      </c>
      <c r="L41" s="38">
        <f t="shared" si="4"/>
        <v>1.5</v>
      </c>
      <c r="M41" s="34" t="str">
        <f t="shared" si="0"/>
        <v/>
      </c>
      <c r="N41" s="12">
        <f t="shared" si="1"/>
        <v>21.25</v>
      </c>
      <c r="O41" s="11">
        <v>5</v>
      </c>
      <c r="P41" s="48">
        <v>2</v>
      </c>
    </row>
    <row r="42" spans="1:16" x14ac:dyDescent="0.35">
      <c r="A42" s="11">
        <v>133</v>
      </c>
      <c r="B42" s="11" t="s">
        <v>84</v>
      </c>
      <c r="C42" s="11" t="s">
        <v>85</v>
      </c>
      <c r="D42" s="11" t="s">
        <v>86</v>
      </c>
      <c r="E42" s="11" t="s">
        <v>97</v>
      </c>
      <c r="F42" s="11" t="s">
        <v>94</v>
      </c>
      <c r="G42" s="11" t="s">
        <v>89</v>
      </c>
      <c r="H42" s="9" t="str">
        <f t="shared" si="2"/>
        <v>Clothing, Pant, Dress, Girls, L, Black</v>
      </c>
      <c r="I42" s="9" t="str">
        <f t="shared" si="3"/>
        <v>133 Clothing, Pant, Dress, Girls, L, Black</v>
      </c>
      <c r="J42" s="5" t="s">
        <v>90</v>
      </c>
      <c r="K42" s="12">
        <v>10</v>
      </c>
      <c r="L42" s="38">
        <f t="shared" si="4"/>
        <v>1.5</v>
      </c>
      <c r="M42" s="34" t="str">
        <f t="shared" si="0"/>
        <v/>
      </c>
      <c r="N42" s="12">
        <f t="shared" si="1"/>
        <v>25</v>
      </c>
      <c r="O42" s="11">
        <v>5</v>
      </c>
      <c r="P42" s="48">
        <v>0</v>
      </c>
    </row>
    <row r="43" spans="1:16" x14ac:dyDescent="0.35">
      <c r="A43" s="11">
        <v>134</v>
      </c>
      <c r="B43" s="11" t="s">
        <v>84</v>
      </c>
      <c r="C43" s="11" t="s">
        <v>85</v>
      </c>
      <c r="D43" s="11" t="s">
        <v>86</v>
      </c>
      <c r="E43" s="11" t="s">
        <v>97</v>
      </c>
      <c r="F43" s="11" t="s">
        <v>94</v>
      </c>
      <c r="G43" s="11" t="s">
        <v>91</v>
      </c>
      <c r="H43" s="9" t="str">
        <f t="shared" si="2"/>
        <v>Clothing, Pant, Dress, Girls, L, Brown</v>
      </c>
      <c r="I43" s="9" t="str">
        <f t="shared" si="3"/>
        <v>134 Clothing, Pant, Dress, Girls, L, Brown</v>
      </c>
      <c r="J43" s="5" t="s">
        <v>90</v>
      </c>
      <c r="K43" s="12">
        <v>10</v>
      </c>
      <c r="L43" s="38">
        <f t="shared" si="4"/>
        <v>1.5</v>
      </c>
      <c r="M43" s="34" t="str">
        <f t="shared" si="0"/>
        <v/>
      </c>
      <c r="N43" s="12">
        <f t="shared" si="1"/>
        <v>25</v>
      </c>
      <c r="O43" s="11">
        <v>5</v>
      </c>
      <c r="P43" s="48">
        <v>2</v>
      </c>
    </row>
    <row r="44" spans="1:16" x14ac:dyDescent="0.35">
      <c r="A44" s="11">
        <v>135</v>
      </c>
      <c r="B44" s="11" t="s">
        <v>84</v>
      </c>
      <c r="C44" s="11" t="s">
        <v>85</v>
      </c>
      <c r="D44" s="11" t="s">
        <v>86</v>
      </c>
      <c r="E44" s="11" t="s">
        <v>97</v>
      </c>
      <c r="F44" s="11" t="s">
        <v>94</v>
      </c>
      <c r="G44" s="11" t="s">
        <v>92</v>
      </c>
      <c r="H44" s="9" t="str">
        <f t="shared" si="2"/>
        <v>Clothing, Pant, Dress, Girls, L, Tan</v>
      </c>
      <c r="I44" s="9" t="str">
        <f t="shared" si="3"/>
        <v>135 Clothing, Pant, Dress, Girls, L, Tan</v>
      </c>
      <c r="J44" s="5" t="s">
        <v>90</v>
      </c>
      <c r="K44" s="12">
        <v>10</v>
      </c>
      <c r="L44" s="38">
        <f t="shared" si="4"/>
        <v>1.5</v>
      </c>
      <c r="M44" s="34" t="str">
        <f t="shared" si="0"/>
        <v/>
      </c>
      <c r="N44" s="12">
        <f t="shared" si="1"/>
        <v>25</v>
      </c>
      <c r="O44" s="11">
        <v>5</v>
      </c>
      <c r="P44" s="48">
        <v>2</v>
      </c>
    </row>
    <row r="45" spans="1:16" x14ac:dyDescent="0.35">
      <c r="A45" s="11">
        <v>136</v>
      </c>
      <c r="B45" s="11" t="s">
        <v>84</v>
      </c>
      <c r="C45" s="11" t="s">
        <v>85</v>
      </c>
      <c r="D45" s="11" t="s">
        <v>98</v>
      </c>
      <c r="E45" s="11" t="s">
        <v>87</v>
      </c>
      <c r="F45" s="11" t="s">
        <v>88</v>
      </c>
      <c r="G45" s="11" t="s">
        <v>99</v>
      </c>
      <c r="H45" s="9" t="str">
        <f t="shared" si="2"/>
        <v>Clothing, Pant, Casual, Mens, S, Green</v>
      </c>
      <c r="I45" s="9" t="str">
        <f t="shared" si="3"/>
        <v>136 Clothing, Pant, Casual, Mens, S, Green</v>
      </c>
      <c r="J45" s="5" t="s">
        <v>90</v>
      </c>
      <c r="K45" s="12">
        <v>17.5</v>
      </c>
      <c r="L45" s="38">
        <f t="shared" si="4"/>
        <v>1.5</v>
      </c>
      <c r="M45" s="34" t="str">
        <f t="shared" si="0"/>
        <v/>
      </c>
      <c r="N45" s="12">
        <f t="shared" si="1"/>
        <v>43.75</v>
      </c>
      <c r="O45" s="11">
        <v>5</v>
      </c>
      <c r="P45" s="48">
        <v>5</v>
      </c>
    </row>
    <row r="46" spans="1:16" x14ac:dyDescent="0.35">
      <c r="A46" s="11">
        <v>137</v>
      </c>
      <c r="B46" s="11" t="s">
        <v>84</v>
      </c>
      <c r="C46" s="11" t="s">
        <v>85</v>
      </c>
      <c r="D46" s="11" t="s">
        <v>98</v>
      </c>
      <c r="E46" s="11" t="s">
        <v>87</v>
      </c>
      <c r="F46" s="11" t="s">
        <v>88</v>
      </c>
      <c r="G46" s="11" t="s">
        <v>100</v>
      </c>
      <c r="H46" s="9" t="str">
        <f t="shared" si="2"/>
        <v>Clothing, Pant, Casual, Mens, S, Blue</v>
      </c>
      <c r="I46" s="9" t="str">
        <f t="shared" si="3"/>
        <v>137 Clothing, Pant, Casual, Mens, S, Blue</v>
      </c>
      <c r="J46" s="5" t="s">
        <v>90</v>
      </c>
      <c r="K46" s="12">
        <v>17.5</v>
      </c>
      <c r="L46" s="38">
        <f t="shared" si="4"/>
        <v>1.5</v>
      </c>
      <c r="M46" s="34" t="str">
        <f t="shared" si="0"/>
        <v/>
      </c>
      <c r="N46" s="12">
        <f t="shared" si="1"/>
        <v>43.75</v>
      </c>
      <c r="O46" s="11">
        <v>5</v>
      </c>
      <c r="P46" s="48">
        <v>3</v>
      </c>
    </row>
    <row r="47" spans="1:16" x14ac:dyDescent="0.35">
      <c r="A47" s="11">
        <v>138</v>
      </c>
      <c r="B47" s="11" t="s">
        <v>84</v>
      </c>
      <c r="C47" s="11" t="s">
        <v>85</v>
      </c>
      <c r="D47" s="11" t="s">
        <v>98</v>
      </c>
      <c r="E47" s="11" t="s">
        <v>87</v>
      </c>
      <c r="F47" s="11" t="s">
        <v>88</v>
      </c>
      <c r="G47" s="11" t="s">
        <v>101</v>
      </c>
      <c r="H47" s="9" t="str">
        <f t="shared" si="2"/>
        <v>Clothing, Pant, Casual, Mens, S, White</v>
      </c>
      <c r="I47" s="9" t="str">
        <f t="shared" si="3"/>
        <v>138 Clothing, Pant, Casual, Mens, S, White</v>
      </c>
      <c r="J47" s="5" t="s">
        <v>90</v>
      </c>
      <c r="K47" s="12">
        <v>17.5</v>
      </c>
      <c r="L47" s="38">
        <f t="shared" si="4"/>
        <v>1.5</v>
      </c>
      <c r="M47" s="34" t="str">
        <f t="shared" si="0"/>
        <v/>
      </c>
      <c r="N47" s="12">
        <f t="shared" si="1"/>
        <v>43.75</v>
      </c>
      <c r="O47" s="11">
        <v>5</v>
      </c>
      <c r="P47" s="48">
        <v>1</v>
      </c>
    </row>
    <row r="48" spans="1:16" x14ac:dyDescent="0.35">
      <c r="A48" s="11">
        <v>139</v>
      </c>
      <c r="B48" s="11" t="s">
        <v>84</v>
      </c>
      <c r="C48" s="11" t="s">
        <v>85</v>
      </c>
      <c r="D48" s="11" t="s">
        <v>98</v>
      </c>
      <c r="E48" s="11" t="s">
        <v>87</v>
      </c>
      <c r="F48" s="11" t="s">
        <v>93</v>
      </c>
      <c r="G48" s="11" t="s">
        <v>99</v>
      </c>
      <c r="H48" s="9" t="str">
        <f t="shared" si="2"/>
        <v>Clothing, Pant, Casual, Mens, M, Green</v>
      </c>
      <c r="I48" s="9" t="str">
        <f t="shared" si="3"/>
        <v>139 Clothing, Pant, Casual, Mens, M, Green</v>
      </c>
      <c r="J48" s="5" t="s">
        <v>90</v>
      </c>
      <c r="K48" s="12">
        <v>22</v>
      </c>
      <c r="L48" s="38">
        <f t="shared" si="4"/>
        <v>1.5</v>
      </c>
      <c r="M48" s="34" t="str">
        <f t="shared" si="0"/>
        <v/>
      </c>
      <c r="N48" s="12">
        <f t="shared" si="1"/>
        <v>55</v>
      </c>
      <c r="O48" s="11">
        <v>5</v>
      </c>
      <c r="P48" s="48">
        <v>8</v>
      </c>
    </row>
    <row r="49" spans="1:16" x14ac:dyDescent="0.35">
      <c r="A49" s="11">
        <v>140</v>
      </c>
      <c r="B49" s="11" t="s">
        <v>84</v>
      </c>
      <c r="C49" s="11" t="s">
        <v>85</v>
      </c>
      <c r="D49" s="11" t="s">
        <v>98</v>
      </c>
      <c r="E49" s="11" t="s">
        <v>87</v>
      </c>
      <c r="F49" s="11" t="s">
        <v>93</v>
      </c>
      <c r="G49" s="11" t="s">
        <v>100</v>
      </c>
      <c r="H49" s="9" t="str">
        <f t="shared" si="2"/>
        <v>Clothing, Pant, Casual, Mens, M, Blue</v>
      </c>
      <c r="I49" s="9" t="str">
        <f t="shared" si="3"/>
        <v>140 Clothing, Pant, Casual, Mens, M, Blue</v>
      </c>
      <c r="J49" s="5" t="s">
        <v>90</v>
      </c>
      <c r="K49" s="12">
        <v>22</v>
      </c>
      <c r="L49" s="38">
        <f t="shared" si="4"/>
        <v>1.5</v>
      </c>
      <c r="M49" s="34" t="str">
        <f t="shared" si="0"/>
        <v/>
      </c>
      <c r="N49" s="12">
        <f t="shared" si="1"/>
        <v>55</v>
      </c>
      <c r="O49" s="11">
        <v>5</v>
      </c>
      <c r="P49" s="48">
        <v>4</v>
      </c>
    </row>
    <row r="50" spans="1:16" x14ac:dyDescent="0.35">
      <c r="A50" s="11">
        <v>141</v>
      </c>
      <c r="B50" s="11" t="s">
        <v>84</v>
      </c>
      <c r="C50" s="11" t="s">
        <v>85</v>
      </c>
      <c r="D50" s="11" t="s">
        <v>98</v>
      </c>
      <c r="E50" s="11" t="s">
        <v>87</v>
      </c>
      <c r="F50" s="11" t="s">
        <v>93</v>
      </c>
      <c r="G50" s="11" t="s">
        <v>101</v>
      </c>
      <c r="H50" s="9" t="str">
        <f t="shared" si="2"/>
        <v>Clothing, Pant, Casual, Mens, M, White</v>
      </c>
      <c r="I50" s="9" t="str">
        <f t="shared" si="3"/>
        <v>141 Clothing, Pant, Casual, Mens, M, White</v>
      </c>
      <c r="J50" s="5" t="s">
        <v>90</v>
      </c>
      <c r="K50" s="12">
        <v>22</v>
      </c>
      <c r="L50" s="38">
        <f t="shared" si="4"/>
        <v>1.5</v>
      </c>
      <c r="M50" s="34" t="str">
        <f t="shared" si="0"/>
        <v/>
      </c>
      <c r="N50" s="12">
        <f t="shared" si="1"/>
        <v>55</v>
      </c>
      <c r="O50" s="11">
        <v>5</v>
      </c>
      <c r="P50" s="48">
        <v>7</v>
      </c>
    </row>
    <row r="51" spans="1:16" x14ac:dyDescent="0.35">
      <c r="A51" s="11">
        <v>142</v>
      </c>
      <c r="B51" s="11" t="s">
        <v>84</v>
      </c>
      <c r="C51" s="11" t="s">
        <v>85</v>
      </c>
      <c r="D51" s="11" t="s">
        <v>98</v>
      </c>
      <c r="E51" s="11" t="s">
        <v>87</v>
      </c>
      <c r="F51" s="11" t="s">
        <v>94</v>
      </c>
      <c r="G51" s="11" t="s">
        <v>99</v>
      </c>
      <c r="H51" s="9" t="str">
        <f t="shared" si="2"/>
        <v>Clothing, Pant, Casual, Mens, L, Green</v>
      </c>
      <c r="I51" s="9" t="str">
        <f t="shared" si="3"/>
        <v>142 Clothing, Pant, Casual, Mens, L, Green</v>
      </c>
      <c r="J51" s="5" t="s">
        <v>90</v>
      </c>
      <c r="K51" s="12">
        <v>28</v>
      </c>
      <c r="L51" s="38">
        <f t="shared" si="4"/>
        <v>1.5</v>
      </c>
      <c r="M51" s="34" t="str">
        <f t="shared" si="0"/>
        <v/>
      </c>
      <c r="N51" s="12">
        <f t="shared" si="1"/>
        <v>70</v>
      </c>
      <c r="O51" s="11">
        <v>5</v>
      </c>
      <c r="P51" s="48">
        <v>2</v>
      </c>
    </row>
    <row r="52" spans="1:16" x14ac:dyDescent="0.35">
      <c r="A52" s="11">
        <v>143</v>
      </c>
      <c r="B52" s="11" t="s">
        <v>84</v>
      </c>
      <c r="C52" s="11" t="s">
        <v>85</v>
      </c>
      <c r="D52" s="11" t="s">
        <v>98</v>
      </c>
      <c r="E52" s="11" t="s">
        <v>87</v>
      </c>
      <c r="F52" s="11" t="s">
        <v>94</v>
      </c>
      <c r="G52" s="11" t="s">
        <v>100</v>
      </c>
      <c r="H52" s="9" t="str">
        <f t="shared" si="2"/>
        <v>Clothing, Pant, Casual, Mens, L, Blue</v>
      </c>
      <c r="I52" s="9" t="str">
        <f t="shared" si="3"/>
        <v>143 Clothing, Pant, Casual, Mens, L, Blue</v>
      </c>
      <c r="J52" s="5" t="s">
        <v>90</v>
      </c>
      <c r="K52" s="12">
        <v>28</v>
      </c>
      <c r="L52" s="38">
        <f t="shared" si="4"/>
        <v>1.5</v>
      </c>
      <c r="M52" s="34" t="str">
        <f t="shared" si="0"/>
        <v/>
      </c>
      <c r="N52" s="12">
        <f t="shared" si="1"/>
        <v>70</v>
      </c>
      <c r="O52" s="11">
        <v>5</v>
      </c>
      <c r="P52" s="48">
        <v>2</v>
      </c>
    </row>
    <row r="53" spans="1:16" x14ac:dyDescent="0.35">
      <c r="A53" s="11">
        <v>144</v>
      </c>
      <c r="B53" s="11" t="s">
        <v>84</v>
      </c>
      <c r="C53" s="11" t="s">
        <v>85</v>
      </c>
      <c r="D53" s="11" t="s">
        <v>98</v>
      </c>
      <c r="E53" s="11" t="s">
        <v>87</v>
      </c>
      <c r="F53" s="11" t="s">
        <v>94</v>
      </c>
      <c r="G53" s="11" t="s">
        <v>101</v>
      </c>
      <c r="H53" s="9" t="str">
        <f t="shared" si="2"/>
        <v>Clothing, Pant, Casual, Mens, L, White</v>
      </c>
      <c r="I53" s="9" t="str">
        <f t="shared" si="3"/>
        <v>144 Clothing, Pant, Casual, Mens, L, White</v>
      </c>
      <c r="J53" s="5" t="s">
        <v>90</v>
      </c>
      <c r="K53" s="12">
        <v>28</v>
      </c>
      <c r="L53" s="38">
        <f t="shared" si="4"/>
        <v>1.5</v>
      </c>
      <c r="M53" s="34" t="str">
        <f t="shared" si="0"/>
        <v/>
      </c>
      <c r="N53" s="12">
        <f t="shared" si="1"/>
        <v>70</v>
      </c>
      <c r="O53" s="11">
        <v>5</v>
      </c>
      <c r="P53" s="48">
        <v>2</v>
      </c>
    </row>
    <row r="54" spans="1:16" x14ac:dyDescent="0.35">
      <c r="A54" s="11">
        <v>145</v>
      </c>
      <c r="B54" s="11" t="s">
        <v>84</v>
      </c>
      <c r="C54" s="11" t="s">
        <v>85</v>
      </c>
      <c r="D54" s="11" t="s">
        <v>98</v>
      </c>
      <c r="E54" s="11" t="s">
        <v>95</v>
      </c>
      <c r="F54" s="11" t="s">
        <v>88</v>
      </c>
      <c r="G54" s="11" t="s">
        <v>99</v>
      </c>
      <c r="H54" s="9" t="str">
        <f t="shared" si="2"/>
        <v>Clothing, Pant, Casual, Womens, S, Green</v>
      </c>
      <c r="I54" s="9" t="str">
        <f t="shared" si="3"/>
        <v>145 Clothing, Pant, Casual, Womens, S, Green</v>
      </c>
      <c r="J54" s="5" t="s">
        <v>90</v>
      </c>
      <c r="K54" s="12">
        <v>17.5</v>
      </c>
      <c r="L54" s="38">
        <f t="shared" si="4"/>
        <v>1.5</v>
      </c>
      <c r="M54" s="34" t="str">
        <f t="shared" si="0"/>
        <v/>
      </c>
      <c r="N54" s="12">
        <f t="shared" si="1"/>
        <v>43.75</v>
      </c>
      <c r="O54" s="11">
        <v>5</v>
      </c>
      <c r="P54" s="48">
        <v>3</v>
      </c>
    </row>
    <row r="55" spans="1:16" x14ac:dyDescent="0.35">
      <c r="A55" s="11">
        <v>146</v>
      </c>
      <c r="B55" s="11" t="s">
        <v>84</v>
      </c>
      <c r="C55" s="11" t="s">
        <v>85</v>
      </c>
      <c r="D55" s="11" t="s">
        <v>98</v>
      </c>
      <c r="E55" s="11" t="s">
        <v>95</v>
      </c>
      <c r="F55" s="11" t="s">
        <v>88</v>
      </c>
      <c r="G55" s="11" t="s">
        <v>100</v>
      </c>
      <c r="H55" s="9" t="str">
        <f t="shared" si="2"/>
        <v>Clothing, Pant, Casual, Womens, S, Blue</v>
      </c>
      <c r="I55" s="9" t="str">
        <f t="shared" si="3"/>
        <v>146 Clothing, Pant, Casual, Womens, S, Blue</v>
      </c>
      <c r="J55" s="5" t="s">
        <v>90</v>
      </c>
      <c r="K55" s="12">
        <v>17.5</v>
      </c>
      <c r="L55" s="38">
        <f t="shared" si="4"/>
        <v>1.5</v>
      </c>
      <c r="M55" s="34" t="str">
        <f t="shared" si="0"/>
        <v/>
      </c>
      <c r="N55" s="12">
        <f t="shared" si="1"/>
        <v>43.75</v>
      </c>
      <c r="O55" s="11">
        <v>5</v>
      </c>
      <c r="P55" s="48">
        <v>3</v>
      </c>
    </row>
    <row r="56" spans="1:16" x14ac:dyDescent="0.35">
      <c r="A56" s="11">
        <v>147</v>
      </c>
      <c r="B56" s="11" t="s">
        <v>84</v>
      </c>
      <c r="C56" s="11" t="s">
        <v>85</v>
      </c>
      <c r="D56" s="11" t="s">
        <v>98</v>
      </c>
      <c r="E56" s="11" t="s">
        <v>95</v>
      </c>
      <c r="F56" s="11" t="s">
        <v>88</v>
      </c>
      <c r="G56" s="11" t="s">
        <v>101</v>
      </c>
      <c r="H56" s="9" t="str">
        <f t="shared" si="2"/>
        <v>Clothing, Pant, Casual, Womens, S, White</v>
      </c>
      <c r="I56" s="9" t="str">
        <f t="shared" si="3"/>
        <v>147 Clothing, Pant, Casual, Womens, S, White</v>
      </c>
      <c r="J56" s="5" t="s">
        <v>90</v>
      </c>
      <c r="K56" s="12">
        <v>17.5</v>
      </c>
      <c r="L56" s="38">
        <f t="shared" si="4"/>
        <v>1.5</v>
      </c>
      <c r="M56" s="34" t="str">
        <f t="shared" si="0"/>
        <v/>
      </c>
      <c r="N56" s="12">
        <f t="shared" si="1"/>
        <v>43.75</v>
      </c>
      <c r="O56" s="11">
        <v>5</v>
      </c>
      <c r="P56" s="48">
        <v>2</v>
      </c>
    </row>
    <row r="57" spans="1:16" x14ac:dyDescent="0.35">
      <c r="A57" s="11">
        <v>148</v>
      </c>
      <c r="B57" s="11" t="s">
        <v>84</v>
      </c>
      <c r="C57" s="11" t="s">
        <v>85</v>
      </c>
      <c r="D57" s="11" t="s">
        <v>98</v>
      </c>
      <c r="E57" s="11" t="s">
        <v>95</v>
      </c>
      <c r="F57" s="11" t="s">
        <v>93</v>
      </c>
      <c r="G57" s="11" t="s">
        <v>99</v>
      </c>
      <c r="H57" s="9" t="str">
        <f t="shared" si="2"/>
        <v>Clothing, Pant, Casual, Womens, M, Green</v>
      </c>
      <c r="I57" s="9" t="str">
        <f t="shared" si="3"/>
        <v>148 Clothing, Pant, Casual, Womens, M, Green</v>
      </c>
      <c r="J57" s="5" t="s">
        <v>90</v>
      </c>
      <c r="K57" s="12">
        <v>22</v>
      </c>
      <c r="L57" s="38">
        <f t="shared" si="4"/>
        <v>1.5</v>
      </c>
      <c r="M57" s="34" t="str">
        <f t="shared" si="0"/>
        <v/>
      </c>
      <c r="N57" s="12">
        <f t="shared" si="1"/>
        <v>55</v>
      </c>
      <c r="O57" s="11">
        <v>5</v>
      </c>
      <c r="P57" s="48">
        <v>7</v>
      </c>
    </row>
    <row r="58" spans="1:16" x14ac:dyDescent="0.35">
      <c r="A58" s="11">
        <v>149</v>
      </c>
      <c r="B58" s="11" t="s">
        <v>84</v>
      </c>
      <c r="C58" s="11" t="s">
        <v>85</v>
      </c>
      <c r="D58" s="11" t="s">
        <v>98</v>
      </c>
      <c r="E58" s="11" t="s">
        <v>95</v>
      </c>
      <c r="F58" s="11" t="s">
        <v>93</v>
      </c>
      <c r="G58" s="11" t="s">
        <v>100</v>
      </c>
      <c r="H58" s="9" t="str">
        <f t="shared" si="2"/>
        <v>Clothing, Pant, Casual, Womens, M, Blue</v>
      </c>
      <c r="I58" s="9" t="str">
        <f t="shared" si="3"/>
        <v>149 Clothing, Pant, Casual, Womens, M, Blue</v>
      </c>
      <c r="J58" s="5" t="s">
        <v>90</v>
      </c>
      <c r="K58" s="12">
        <v>22</v>
      </c>
      <c r="L58" s="38">
        <f t="shared" si="4"/>
        <v>1.5</v>
      </c>
      <c r="M58" s="34" t="str">
        <f t="shared" si="0"/>
        <v/>
      </c>
      <c r="N58" s="12">
        <f t="shared" si="1"/>
        <v>55</v>
      </c>
      <c r="O58" s="11">
        <v>5</v>
      </c>
      <c r="P58" s="48">
        <v>8</v>
      </c>
    </row>
    <row r="59" spans="1:16" x14ac:dyDescent="0.35">
      <c r="A59" s="11">
        <v>150</v>
      </c>
      <c r="B59" s="11" t="s">
        <v>84</v>
      </c>
      <c r="C59" s="11" t="s">
        <v>85</v>
      </c>
      <c r="D59" s="11" t="s">
        <v>98</v>
      </c>
      <c r="E59" s="11" t="s">
        <v>95</v>
      </c>
      <c r="F59" s="11" t="s">
        <v>93</v>
      </c>
      <c r="G59" s="11" t="s">
        <v>101</v>
      </c>
      <c r="H59" s="9" t="str">
        <f t="shared" si="2"/>
        <v>Clothing, Pant, Casual, Womens, M, White</v>
      </c>
      <c r="I59" s="9" t="str">
        <f t="shared" si="3"/>
        <v>150 Clothing, Pant, Casual, Womens, M, White</v>
      </c>
      <c r="J59" s="5" t="s">
        <v>90</v>
      </c>
      <c r="K59" s="12">
        <v>22</v>
      </c>
      <c r="L59" s="38">
        <f t="shared" si="4"/>
        <v>1.5</v>
      </c>
      <c r="M59" s="34" t="str">
        <f t="shared" si="0"/>
        <v/>
      </c>
      <c r="N59" s="12">
        <f t="shared" si="1"/>
        <v>55</v>
      </c>
      <c r="O59" s="11">
        <v>5</v>
      </c>
      <c r="P59" s="48">
        <v>12</v>
      </c>
    </row>
    <row r="60" spans="1:16" x14ac:dyDescent="0.35">
      <c r="A60" s="11">
        <v>151</v>
      </c>
      <c r="B60" s="11" t="s">
        <v>84</v>
      </c>
      <c r="C60" s="11" t="s">
        <v>85</v>
      </c>
      <c r="D60" s="11" t="s">
        <v>98</v>
      </c>
      <c r="E60" s="11" t="s">
        <v>95</v>
      </c>
      <c r="F60" s="11" t="s">
        <v>94</v>
      </c>
      <c r="G60" s="11" t="s">
        <v>99</v>
      </c>
      <c r="H60" s="9" t="str">
        <f t="shared" si="2"/>
        <v>Clothing, Pant, Casual, Womens, L, Green</v>
      </c>
      <c r="I60" s="9" t="str">
        <f t="shared" si="3"/>
        <v>151 Clothing, Pant, Casual, Womens, L, Green</v>
      </c>
      <c r="J60" s="5" t="s">
        <v>90</v>
      </c>
      <c r="K60" s="12">
        <v>28</v>
      </c>
      <c r="L60" s="38">
        <f t="shared" si="4"/>
        <v>1.5</v>
      </c>
      <c r="M60" s="34" t="str">
        <f t="shared" si="0"/>
        <v/>
      </c>
      <c r="N60" s="12">
        <f t="shared" si="1"/>
        <v>70</v>
      </c>
      <c r="O60" s="11">
        <v>5</v>
      </c>
      <c r="P60" s="48">
        <v>5</v>
      </c>
    </row>
    <row r="61" spans="1:16" x14ac:dyDescent="0.35">
      <c r="A61" s="11">
        <v>152</v>
      </c>
      <c r="B61" s="11" t="s">
        <v>84</v>
      </c>
      <c r="C61" s="11" t="s">
        <v>85</v>
      </c>
      <c r="D61" s="11" t="s">
        <v>98</v>
      </c>
      <c r="E61" s="11" t="s">
        <v>95</v>
      </c>
      <c r="F61" s="11" t="s">
        <v>94</v>
      </c>
      <c r="G61" s="11" t="s">
        <v>100</v>
      </c>
      <c r="H61" s="9" t="str">
        <f t="shared" si="2"/>
        <v>Clothing, Pant, Casual, Womens, L, Blue</v>
      </c>
      <c r="I61" s="9" t="str">
        <f t="shared" si="3"/>
        <v>152 Clothing, Pant, Casual, Womens, L, Blue</v>
      </c>
      <c r="J61" s="5" t="s">
        <v>90</v>
      </c>
      <c r="K61" s="12">
        <v>28</v>
      </c>
      <c r="L61" s="38">
        <f t="shared" si="4"/>
        <v>1.5</v>
      </c>
      <c r="M61" s="34" t="str">
        <f t="shared" si="0"/>
        <v/>
      </c>
      <c r="N61" s="12">
        <f t="shared" si="1"/>
        <v>70</v>
      </c>
      <c r="O61" s="11">
        <v>5</v>
      </c>
      <c r="P61" s="48">
        <v>2</v>
      </c>
    </row>
    <row r="62" spans="1:16" x14ac:dyDescent="0.35">
      <c r="A62" s="11">
        <v>153</v>
      </c>
      <c r="B62" s="11" t="s">
        <v>84</v>
      </c>
      <c r="C62" s="11" t="s">
        <v>85</v>
      </c>
      <c r="D62" s="11" t="s">
        <v>98</v>
      </c>
      <c r="E62" s="11" t="s">
        <v>95</v>
      </c>
      <c r="F62" s="11" t="s">
        <v>94</v>
      </c>
      <c r="G62" s="11" t="s">
        <v>101</v>
      </c>
      <c r="H62" s="9" t="str">
        <f t="shared" si="2"/>
        <v>Clothing, Pant, Casual, Womens, L, White</v>
      </c>
      <c r="I62" s="9" t="str">
        <f t="shared" si="3"/>
        <v>153 Clothing, Pant, Casual, Womens, L, White</v>
      </c>
      <c r="J62" s="5" t="s">
        <v>90</v>
      </c>
      <c r="K62" s="12">
        <v>28</v>
      </c>
      <c r="L62" s="38">
        <f t="shared" si="4"/>
        <v>1.5</v>
      </c>
      <c r="M62" s="34" t="str">
        <f t="shared" si="0"/>
        <v/>
      </c>
      <c r="N62" s="12">
        <f t="shared" si="1"/>
        <v>70</v>
      </c>
      <c r="O62" s="11">
        <v>5</v>
      </c>
      <c r="P62" s="48">
        <v>4</v>
      </c>
    </row>
    <row r="63" spans="1:16" x14ac:dyDescent="0.35">
      <c r="A63" s="11">
        <v>154</v>
      </c>
      <c r="B63" s="11" t="s">
        <v>84</v>
      </c>
      <c r="C63" s="11" t="s">
        <v>85</v>
      </c>
      <c r="D63" s="11" t="s">
        <v>98</v>
      </c>
      <c r="E63" s="11" t="s">
        <v>96</v>
      </c>
      <c r="F63" s="11" t="s">
        <v>88</v>
      </c>
      <c r="G63" s="11" t="s">
        <v>99</v>
      </c>
      <c r="H63" s="9" t="str">
        <f t="shared" si="2"/>
        <v>Clothing, Pant, Casual, Boys, S, Green</v>
      </c>
      <c r="I63" s="9" t="str">
        <f t="shared" si="3"/>
        <v>154 Clothing, Pant, Casual, Boys, S, Green</v>
      </c>
      <c r="J63" s="5" t="s">
        <v>90</v>
      </c>
      <c r="K63" s="12">
        <v>10</v>
      </c>
      <c r="L63" s="38">
        <f t="shared" si="4"/>
        <v>1.5</v>
      </c>
      <c r="M63" s="34" t="str">
        <f t="shared" si="0"/>
        <v/>
      </c>
      <c r="N63" s="12">
        <f t="shared" si="1"/>
        <v>25</v>
      </c>
      <c r="O63" s="11">
        <v>5</v>
      </c>
      <c r="P63" s="48">
        <v>4</v>
      </c>
    </row>
    <row r="64" spans="1:16" x14ac:dyDescent="0.35">
      <c r="A64" s="11">
        <v>155</v>
      </c>
      <c r="B64" s="11" t="s">
        <v>84</v>
      </c>
      <c r="C64" s="11" t="s">
        <v>85</v>
      </c>
      <c r="D64" s="11" t="s">
        <v>98</v>
      </c>
      <c r="E64" s="11" t="s">
        <v>96</v>
      </c>
      <c r="F64" s="11" t="s">
        <v>88</v>
      </c>
      <c r="G64" s="11" t="s">
        <v>100</v>
      </c>
      <c r="H64" s="9" t="str">
        <f t="shared" si="2"/>
        <v>Clothing, Pant, Casual, Boys, S, Blue</v>
      </c>
      <c r="I64" s="9" t="str">
        <f t="shared" si="3"/>
        <v>155 Clothing, Pant, Casual, Boys, S, Blue</v>
      </c>
      <c r="J64" s="5" t="s">
        <v>90</v>
      </c>
      <c r="K64" s="12">
        <v>10</v>
      </c>
      <c r="L64" s="38">
        <f t="shared" si="4"/>
        <v>1.5</v>
      </c>
      <c r="M64" s="34" t="str">
        <f t="shared" si="0"/>
        <v/>
      </c>
      <c r="N64" s="12">
        <f t="shared" si="1"/>
        <v>25</v>
      </c>
      <c r="O64" s="11">
        <v>5</v>
      </c>
      <c r="P64" s="48">
        <v>3</v>
      </c>
    </row>
    <row r="65" spans="1:16" x14ac:dyDescent="0.35">
      <c r="A65" s="11">
        <v>156</v>
      </c>
      <c r="B65" s="11" t="s">
        <v>84</v>
      </c>
      <c r="C65" s="11" t="s">
        <v>85</v>
      </c>
      <c r="D65" s="11" t="s">
        <v>98</v>
      </c>
      <c r="E65" s="11" t="s">
        <v>96</v>
      </c>
      <c r="F65" s="11" t="s">
        <v>88</v>
      </c>
      <c r="G65" s="11" t="s">
        <v>101</v>
      </c>
      <c r="H65" s="9" t="str">
        <f t="shared" si="2"/>
        <v>Clothing, Pant, Casual, Boys, S, White</v>
      </c>
      <c r="I65" s="9" t="str">
        <f t="shared" si="3"/>
        <v>156 Clothing, Pant, Casual, Boys, S, White</v>
      </c>
      <c r="J65" s="5" t="s">
        <v>90</v>
      </c>
      <c r="K65" s="12">
        <v>10</v>
      </c>
      <c r="L65" s="38">
        <f t="shared" si="4"/>
        <v>1.5</v>
      </c>
      <c r="M65" s="34" t="str">
        <f t="shared" si="0"/>
        <v/>
      </c>
      <c r="N65" s="12">
        <f t="shared" si="1"/>
        <v>25</v>
      </c>
      <c r="O65" s="11">
        <v>5</v>
      </c>
      <c r="P65" s="48">
        <v>3</v>
      </c>
    </row>
    <row r="66" spans="1:16" x14ac:dyDescent="0.35">
      <c r="A66" s="11">
        <v>157</v>
      </c>
      <c r="B66" s="11" t="s">
        <v>84</v>
      </c>
      <c r="C66" s="11" t="s">
        <v>85</v>
      </c>
      <c r="D66" s="11" t="s">
        <v>98</v>
      </c>
      <c r="E66" s="11" t="s">
        <v>96</v>
      </c>
      <c r="F66" s="11" t="s">
        <v>93</v>
      </c>
      <c r="G66" s="11" t="s">
        <v>99</v>
      </c>
      <c r="H66" s="9" t="str">
        <f t="shared" si="2"/>
        <v>Clothing, Pant, Casual, Boys, M, Green</v>
      </c>
      <c r="I66" s="9" t="str">
        <f t="shared" si="3"/>
        <v>157 Clothing, Pant, Casual, Boys, M, Green</v>
      </c>
      <c r="J66" s="5" t="s">
        <v>90</v>
      </c>
      <c r="K66" s="12">
        <v>14.5</v>
      </c>
      <c r="L66" s="38">
        <f t="shared" si="4"/>
        <v>1.5</v>
      </c>
      <c r="M66" s="34" t="str">
        <f t="shared" si="0"/>
        <v/>
      </c>
      <c r="N66" s="12">
        <f t="shared" si="1"/>
        <v>36.25</v>
      </c>
      <c r="O66" s="11">
        <v>5</v>
      </c>
      <c r="P66" s="48">
        <v>1</v>
      </c>
    </row>
    <row r="67" spans="1:16" x14ac:dyDescent="0.35">
      <c r="A67" s="11">
        <v>158</v>
      </c>
      <c r="B67" s="11" t="s">
        <v>84</v>
      </c>
      <c r="C67" s="11" t="s">
        <v>85</v>
      </c>
      <c r="D67" s="11" t="s">
        <v>98</v>
      </c>
      <c r="E67" s="11" t="s">
        <v>96</v>
      </c>
      <c r="F67" s="11" t="s">
        <v>93</v>
      </c>
      <c r="G67" s="11" t="s">
        <v>100</v>
      </c>
      <c r="H67" s="9" t="str">
        <f t="shared" si="2"/>
        <v>Clothing, Pant, Casual, Boys, M, Blue</v>
      </c>
      <c r="I67" s="9" t="str">
        <f t="shared" si="3"/>
        <v>158 Clothing, Pant, Casual, Boys, M, Blue</v>
      </c>
      <c r="J67" s="5" t="s">
        <v>90</v>
      </c>
      <c r="K67" s="12">
        <v>14.5</v>
      </c>
      <c r="L67" s="38">
        <f t="shared" si="4"/>
        <v>1.5</v>
      </c>
      <c r="M67" s="34" t="str">
        <f t="shared" si="0"/>
        <v/>
      </c>
      <c r="N67" s="12">
        <f t="shared" si="1"/>
        <v>36.25</v>
      </c>
      <c r="O67" s="11">
        <v>5</v>
      </c>
      <c r="P67" s="48">
        <v>6</v>
      </c>
    </row>
    <row r="68" spans="1:16" x14ac:dyDescent="0.35">
      <c r="A68" s="11">
        <v>159</v>
      </c>
      <c r="B68" s="11" t="s">
        <v>84</v>
      </c>
      <c r="C68" s="11" t="s">
        <v>85</v>
      </c>
      <c r="D68" s="11" t="s">
        <v>98</v>
      </c>
      <c r="E68" s="11" t="s">
        <v>96</v>
      </c>
      <c r="F68" s="11" t="s">
        <v>93</v>
      </c>
      <c r="G68" s="11" t="s">
        <v>101</v>
      </c>
      <c r="H68" s="9" t="str">
        <f t="shared" si="2"/>
        <v>Clothing, Pant, Casual, Boys, M, White</v>
      </c>
      <c r="I68" s="9" t="str">
        <f t="shared" si="3"/>
        <v>159 Clothing, Pant, Casual, Boys, M, White</v>
      </c>
      <c r="J68" s="5" t="s">
        <v>90</v>
      </c>
      <c r="K68" s="12">
        <v>14.5</v>
      </c>
      <c r="L68" s="38">
        <f t="shared" si="4"/>
        <v>1.5</v>
      </c>
      <c r="M68" s="34" t="str">
        <f t="shared" si="0"/>
        <v/>
      </c>
      <c r="N68" s="12">
        <f t="shared" si="1"/>
        <v>36.25</v>
      </c>
      <c r="O68" s="11">
        <v>5</v>
      </c>
      <c r="P68" s="48">
        <v>8</v>
      </c>
    </row>
    <row r="69" spans="1:16" x14ac:dyDescent="0.35">
      <c r="A69" s="11">
        <v>160</v>
      </c>
      <c r="B69" s="11" t="s">
        <v>84</v>
      </c>
      <c r="C69" s="11" t="s">
        <v>85</v>
      </c>
      <c r="D69" s="11" t="s">
        <v>98</v>
      </c>
      <c r="E69" s="11" t="s">
        <v>96</v>
      </c>
      <c r="F69" s="11" t="s">
        <v>94</v>
      </c>
      <c r="G69" s="11" t="s">
        <v>99</v>
      </c>
      <c r="H69" s="9" t="str">
        <f t="shared" si="2"/>
        <v>Clothing, Pant, Casual, Boys, L, Green</v>
      </c>
      <c r="I69" s="9" t="str">
        <f t="shared" si="3"/>
        <v>160 Clothing, Pant, Casual, Boys, L, Green</v>
      </c>
      <c r="J69" s="5" t="s">
        <v>90</v>
      </c>
      <c r="K69" s="12">
        <v>19</v>
      </c>
      <c r="L69" s="38">
        <f t="shared" si="4"/>
        <v>1.5</v>
      </c>
      <c r="M69" s="34" t="str">
        <f t="shared" si="0"/>
        <v/>
      </c>
      <c r="N69" s="12">
        <f t="shared" si="1"/>
        <v>47.5</v>
      </c>
      <c r="O69" s="11">
        <v>5</v>
      </c>
      <c r="P69" s="48">
        <v>2</v>
      </c>
    </row>
    <row r="70" spans="1:16" x14ac:dyDescent="0.35">
      <c r="A70" s="11">
        <v>161</v>
      </c>
      <c r="B70" s="11" t="s">
        <v>84</v>
      </c>
      <c r="C70" s="11" t="s">
        <v>85</v>
      </c>
      <c r="D70" s="11" t="s">
        <v>98</v>
      </c>
      <c r="E70" s="11" t="s">
        <v>96</v>
      </c>
      <c r="F70" s="11" t="s">
        <v>94</v>
      </c>
      <c r="G70" s="11" t="s">
        <v>100</v>
      </c>
      <c r="H70" s="9" t="str">
        <f t="shared" si="2"/>
        <v>Clothing, Pant, Casual, Boys, L, Blue</v>
      </c>
      <c r="I70" s="9" t="str">
        <f t="shared" si="3"/>
        <v>161 Clothing, Pant, Casual, Boys, L, Blue</v>
      </c>
      <c r="J70" s="5" t="s">
        <v>90</v>
      </c>
      <c r="K70" s="12">
        <v>19</v>
      </c>
      <c r="L70" s="38">
        <f t="shared" si="4"/>
        <v>1.5</v>
      </c>
      <c r="M70" s="34" t="str">
        <f t="shared" si="0"/>
        <v/>
      </c>
      <c r="N70" s="12">
        <f t="shared" si="1"/>
        <v>47.5</v>
      </c>
      <c r="O70" s="11">
        <v>5</v>
      </c>
      <c r="P70" s="48">
        <v>2</v>
      </c>
    </row>
    <row r="71" spans="1:16" x14ac:dyDescent="0.35">
      <c r="A71" s="11">
        <v>162</v>
      </c>
      <c r="B71" s="11" t="s">
        <v>84</v>
      </c>
      <c r="C71" s="11" t="s">
        <v>85</v>
      </c>
      <c r="D71" s="11" t="s">
        <v>98</v>
      </c>
      <c r="E71" s="11" t="s">
        <v>96</v>
      </c>
      <c r="F71" s="11" t="s">
        <v>94</v>
      </c>
      <c r="G71" s="11" t="s">
        <v>101</v>
      </c>
      <c r="H71" s="9" t="str">
        <f t="shared" si="2"/>
        <v>Clothing, Pant, Casual, Boys, L, White</v>
      </c>
      <c r="I71" s="9" t="str">
        <f t="shared" si="3"/>
        <v>162 Clothing, Pant, Casual, Boys, L, White</v>
      </c>
      <c r="J71" s="5" t="s">
        <v>90</v>
      </c>
      <c r="K71" s="12">
        <v>19</v>
      </c>
      <c r="L71" s="38">
        <f t="shared" si="4"/>
        <v>1.5</v>
      </c>
      <c r="M71" s="34" t="str">
        <f t="shared" si="0"/>
        <v/>
      </c>
      <c r="N71" s="12">
        <f t="shared" si="1"/>
        <v>47.5</v>
      </c>
      <c r="O71" s="11">
        <v>5</v>
      </c>
      <c r="P71" s="48">
        <v>2</v>
      </c>
    </row>
    <row r="72" spans="1:16" x14ac:dyDescent="0.35">
      <c r="A72" s="11">
        <v>163</v>
      </c>
      <c r="B72" s="11" t="s">
        <v>84</v>
      </c>
      <c r="C72" s="11" t="s">
        <v>85</v>
      </c>
      <c r="D72" s="11" t="s">
        <v>98</v>
      </c>
      <c r="E72" s="11" t="s">
        <v>97</v>
      </c>
      <c r="F72" s="11" t="s">
        <v>88</v>
      </c>
      <c r="G72" s="11" t="s">
        <v>99</v>
      </c>
      <c r="H72" s="9" t="str">
        <f t="shared" si="2"/>
        <v>Clothing, Pant, Casual, Girls, S, Green</v>
      </c>
      <c r="I72" s="9" t="str">
        <f t="shared" si="3"/>
        <v>163 Clothing, Pant, Casual, Girls, S, Green</v>
      </c>
      <c r="J72" s="5" t="s">
        <v>90</v>
      </c>
      <c r="K72" s="12">
        <v>10</v>
      </c>
      <c r="L72" s="38">
        <f t="shared" si="4"/>
        <v>1.5</v>
      </c>
      <c r="M72" s="34" t="str">
        <f t="shared" si="0"/>
        <v/>
      </c>
      <c r="N72" s="12">
        <f t="shared" si="1"/>
        <v>25</v>
      </c>
      <c r="O72" s="11">
        <v>5</v>
      </c>
      <c r="P72" s="48">
        <v>2</v>
      </c>
    </row>
    <row r="73" spans="1:16" x14ac:dyDescent="0.35">
      <c r="A73" s="11">
        <v>164</v>
      </c>
      <c r="B73" s="11" t="s">
        <v>84</v>
      </c>
      <c r="C73" s="11" t="s">
        <v>85</v>
      </c>
      <c r="D73" s="11" t="s">
        <v>98</v>
      </c>
      <c r="E73" s="11" t="s">
        <v>97</v>
      </c>
      <c r="F73" s="11" t="s">
        <v>88</v>
      </c>
      <c r="G73" s="11" t="s">
        <v>100</v>
      </c>
      <c r="H73" s="9" t="str">
        <f t="shared" si="2"/>
        <v>Clothing, Pant, Casual, Girls, S, Blue</v>
      </c>
      <c r="I73" s="9" t="str">
        <f t="shared" si="3"/>
        <v>164 Clothing, Pant, Casual, Girls, S, Blue</v>
      </c>
      <c r="J73" s="5" t="s">
        <v>90</v>
      </c>
      <c r="K73" s="12">
        <v>10</v>
      </c>
      <c r="L73" s="38">
        <f t="shared" si="4"/>
        <v>1.5</v>
      </c>
      <c r="M73" s="34" t="str">
        <f t="shared" ref="M73:M136" si="5">IF(L73&lt;&gt;$L$3,"*","")</f>
        <v/>
      </c>
      <c r="N73" s="12">
        <f t="shared" ref="N73:N136" si="6">K73*(1+L73)</f>
        <v>25</v>
      </c>
      <c r="O73" s="11">
        <v>5</v>
      </c>
      <c r="P73" s="48">
        <v>1</v>
      </c>
    </row>
    <row r="74" spans="1:16" x14ac:dyDescent="0.35">
      <c r="A74" s="11">
        <v>165</v>
      </c>
      <c r="B74" s="11" t="s">
        <v>84</v>
      </c>
      <c r="C74" s="11" t="s">
        <v>85</v>
      </c>
      <c r="D74" s="11" t="s">
        <v>98</v>
      </c>
      <c r="E74" s="11" t="s">
        <v>97</v>
      </c>
      <c r="F74" s="11" t="s">
        <v>88</v>
      </c>
      <c r="G74" s="11" t="s">
        <v>101</v>
      </c>
      <c r="H74" s="9" t="str">
        <f t="shared" ref="H74:H137" si="7">B74&amp;", "&amp;C74&amp;", "&amp;D74&amp;", "&amp;E74&amp;", "&amp;F74&amp;", "&amp;G74</f>
        <v>Clothing, Pant, Casual, Girls, S, White</v>
      </c>
      <c r="I74" s="9" t="str">
        <f t="shared" ref="I74:I137" si="8">A74&amp;" "&amp;H74</f>
        <v>165 Clothing, Pant, Casual, Girls, S, White</v>
      </c>
      <c r="J74" s="5" t="s">
        <v>90</v>
      </c>
      <c r="K74" s="12">
        <v>10</v>
      </c>
      <c r="L74" s="38">
        <f t="shared" ref="L74:L137" si="9">IF($L$3="","",$L$3)</f>
        <v>1.5</v>
      </c>
      <c r="M74" s="34" t="str">
        <f t="shared" si="5"/>
        <v/>
      </c>
      <c r="N74" s="12">
        <f t="shared" si="6"/>
        <v>25</v>
      </c>
      <c r="O74" s="11">
        <v>5</v>
      </c>
      <c r="P74" s="48">
        <v>2</v>
      </c>
    </row>
    <row r="75" spans="1:16" x14ac:dyDescent="0.35">
      <c r="A75" s="11">
        <v>166</v>
      </c>
      <c r="B75" s="11" t="s">
        <v>84</v>
      </c>
      <c r="C75" s="11" t="s">
        <v>85</v>
      </c>
      <c r="D75" s="11" t="s">
        <v>98</v>
      </c>
      <c r="E75" s="11" t="s">
        <v>97</v>
      </c>
      <c r="F75" s="11" t="s">
        <v>93</v>
      </c>
      <c r="G75" s="11" t="s">
        <v>99</v>
      </c>
      <c r="H75" s="9" t="str">
        <f t="shared" si="7"/>
        <v>Clothing, Pant, Casual, Girls, M, Green</v>
      </c>
      <c r="I75" s="9" t="str">
        <f t="shared" si="8"/>
        <v>166 Clothing, Pant, Casual, Girls, M, Green</v>
      </c>
      <c r="J75" s="5" t="s">
        <v>90</v>
      </c>
      <c r="K75" s="12">
        <v>14.5</v>
      </c>
      <c r="L75" s="38">
        <f t="shared" si="9"/>
        <v>1.5</v>
      </c>
      <c r="M75" s="34" t="str">
        <f t="shared" si="5"/>
        <v/>
      </c>
      <c r="N75" s="12">
        <f t="shared" si="6"/>
        <v>36.25</v>
      </c>
      <c r="O75" s="11">
        <v>5</v>
      </c>
      <c r="P75" s="48">
        <v>4</v>
      </c>
    </row>
    <row r="76" spans="1:16" x14ac:dyDescent="0.35">
      <c r="A76" s="11">
        <v>167</v>
      </c>
      <c r="B76" s="11" t="s">
        <v>84</v>
      </c>
      <c r="C76" s="11" t="s">
        <v>85</v>
      </c>
      <c r="D76" s="11" t="s">
        <v>98</v>
      </c>
      <c r="E76" s="11" t="s">
        <v>97</v>
      </c>
      <c r="F76" s="11" t="s">
        <v>93</v>
      </c>
      <c r="G76" s="11" t="s">
        <v>100</v>
      </c>
      <c r="H76" s="9" t="str">
        <f t="shared" si="7"/>
        <v>Clothing, Pant, Casual, Girls, M, Blue</v>
      </c>
      <c r="I76" s="9" t="str">
        <f t="shared" si="8"/>
        <v>167 Clothing, Pant, Casual, Girls, M, Blue</v>
      </c>
      <c r="J76" s="5" t="s">
        <v>90</v>
      </c>
      <c r="K76" s="12">
        <v>14.5</v>
      </c>
      <c r="L76" s="38">
        <f t="shared" si="9"/>
        <v>1.5</v>
      </c>
      <c r="M76" s="34" t="str">
        <f t="shared" si="5"/>
        <v/>
      </c>
      <c r="N76" s="12">
        <f t="shared" si="6"/>
        <v>36.25</v>
      </c>
      <c r="O76" s="11">
        <v>5</v>
      </c>
      <c r="P76" s="48">
        <v>8</v>
      </c>
    </row>
    <row r="77" spans="1:16" x14ac:dyDescent="0.35">
      <c r="A77" s="11">
        <v>168</v>
      </c>
      <c r="B77" s="11" t="s">
        <v>84</v>
      </c>
      <c r="C77" s="11" t="s">
        <v>85</v>
      </c>
      <c r="D77" s="11" t="s">
        <v>98</v>
      </c>
      <c r="E77" s="11" t="s">
        <v>97</v>
      </c>
      <c r="F77" s="11" t="s">
        <v>93</v>
      </c>
      <c r="G77" s="11" t="s">
        <v>101</v>
      </c>
      <c r="H77" s="9" t="str">
        <f t="shared" si="7"/>
        <v>Clothing, Pant, Casual, Girls, M, White</v>
      </c>
      <c r="I77" s="9" t="str">
        <f t="shared" si="8"/>
        <v>168 Clothing, Pant, Casual, Girls, M, White</v>
      </c>
      <c r="J77" s="5" t="s">
        <v>90</v>
      </c>
      <c r="K77" s="12">
        <v>14.5</v>
      </c>
      <c r="L77" s="38">
        <f t="shared" si="9"/>
        <v>1.5</v>
      </c>
      <c r="M77" s="34" t="str">
        <f t="shared" si="5"/>
        <v/>
      </c>
      <c r="N77" s="12">
        <f t="shared" si="6"/>
        <v>36.25</v>
      </c>
      <c r="O77" s="11">
        <v>5</v>
      </c>
      <c r="P77" s="48">
        <v>10</v>
      </c>
    </row>
    <row r="78" spans="1:16" x14ac:dyDescent="0.35">
      <c r="A78" s="11">
        <v>169</v>
      </c>
      <c r="B78" s="11" t="s">
        <v>84</v>
      </c>
      <c r="C78" s="11" t="s">
        <v>85</v>
      </c>
      <c r="D78" s="11" t="s">
        <v>98</v>
      </c>
      <c r="E78" s="11" t="s">
        <v>97</v>
      </c>
      <c r="F78" s="11" t="s">
        <v>94</v>
      </c>
      <c r="G78" s="11" t="s">
        <v>99</v>
      </c>
      <c r="H78" s="9" t="str">
        <f t="shared" si="7"/>
        <v>Clothing, Pant, Casual, Girls, L, Green</v>
      </c>
      <c r="I78" s="9" t="str">
        <f t="shared" si="8"/>
        <v>169 Clothing, Pant, Casual, Girls, L, Green</v>
      </c>
      <c r="J78" s="5" t="s">
        <v>90</v>
      </c>
      <c r="K78" s="12">
        <v>19</v>
      </c>
      <c r="L78" s="38">
        <f t="shared" si="9"/>
        <v>1.5</v>
      </c>
      <c r="M78" s="34" t="str">
        <f t="shared" si="5"/>
        <v/>
      </c>
      <c r="N78" s="12">
        <f t="shared" si="6"/>
        <v>47.5</v>
      </c>
      <c r="O78" s="11">
        <v>5</v>
      </c>
      <c r="P78" s="48">
        <v>2</v>
      </c>
    </row>
    <row r="79" spans="1:16" x14ac:dyDescent="0.35">
      <c r="A79" s="11">
        <v>170</v>
      </c>
      <c r="B79" s="11" t="s">
        <v>84</v>
      </c>
      <c r="C79" s="11" t="s">
        <v>85</v>
      </c>
      <c r="D79" s="11" t="s">
        <v>98</v>
      </c>
      <c r="E79" s="11" t="s">
        <v>97</v>
      </c>
      <c r="F79" s="11" t="s">
        <v>94</v>
      </c>
      <c r="G79" s="11" t="s">
        <v>100</v>
      </c>
      <c r="H79" s="9" t="str">
        <f t="shared" si="7"/>
        <v>Clothing, Pant, Casual, Girls, L, Blue</v>
      </c>
      <c r="I79" s="9" t="str">
        <f t="shared" si="8"/>
        <v>170 Clothing, Pant, Casual, Girls, L, Blue</v>
      </c>
      <c r="J79" s="5" t="s">
        <v>90</v>
      </c>
      <c r="K79" s="12">
        <v>19</v>
      </c>
      <c r="L79" s="38">
        <f t="shared" si="9"/>
        <v>1.5</v>
      </c>
      <c r="M79" s="34" t="str">
        <f t="shared" si="5"/>
        <v/>
      </c>
      <c r="N79" s="12">
        <f t="shared" si="6"/>
        <v>47.5</v>
      </c>
      <c r="O79" s="11">
        <v>5</v>
      </c>
      <c r="P79" s="48">
        <v>3</v>
      </c>
    </row>
    <row r="80" spans="1:16" x14ac:dyDescent="0.35">
      <c r="A80" s="11">
        <v>171</v>
      </c>
      <c r="B80" s="11" t="s">
        <v>84</v>
      </c>
      <c r="C80" s="11" t="s">
        <v>85</v>
      </c>
      <c r="D80" s="11" t="s">
        <v>98</v>
      </c>
      <c r="E80" s="11" t="s">
        <v>97</v>
      </c>
      <c r="F80" s="11" t="s">
        <v>94</v>
      </c>
      <c r="G80" s="11" t="s">
        <v>101</v>
      </c>
      <c r="H80" s="9" t="str">
        <f t="shared" si="7"/>
        <v>Clothing, Pant, Casual, Girls, L, White</v>
      </c>
      <c r="I80" s="9" t="str">
        <f t="shared" si="8"/>
        <v>171 Clothing, Pant, Casual, Girls, L, White</v>
      </c>
      <c r="J80" s="5" t="s">
        <v>90</v>
      </c>
      <c r="K80" s="12">
        <v>19</v>
      </c>
      <c r="L80" s="38">
        <f t="shared" si="9"/>
        <v>1.5</v>
      </c>
      <c r="M80" s="34" t="str">
        <f t="shared" si="5"/>
        <v/>
      </c>
      <c r="N80" s="12">
        <f t="shared" si="6"/>
        <v>47.5</v>
      </c>
      <c r="O80" s="11">
        <v>5</v>
      </c>
      <c r="P80" s="48">
        <v>2</v>
      </c>
    </row>
    <row r="81" spans="1:16" x14ac:dyDescent="0.35">
      <c r="A81" s="11">
        <v>172</v>
      </c>
      <c r="B81" s="11" t="s">
        <v>84</v>
      </c>
      <c r="C81" s="11" t="s">
        <v>102</v>
      </c>
      <c r="D81" s="11" t="s">
        <v>103</v>
      </c>
      <c r="E81" s="11" t="s">
        <v>95</v>
      </c>
      <c r="F81" s="11" t="s">
        <v>88</v>
      </c>
      <c r="G81" s="11" t="s">
        <v>100</v>
      </c>
      <c r="H81" s="9" t="str">
        <f t="shared" si="7"/>
        <v>Clothing, Skirt, Flare, Womens, S, Blue</v>
      </c>
      <c r="I81" s="9" t="str">
        <f t="shared" si="8"/>
        <v>172 Clothing, Skirt, Flare, Womens, S, Blue</v>
      </c>
      <c r="J81" s="5" t="s">
        <v>90</v>
      </c>
      <c r="K81" s="12">
        <v>25</v>
      </c>
      <c r="L81" s="38">
        <f t="shared" si="9"/>
        <v>1.5</v>
      </c>
      <c r="M81" s="34" t="str">
        <f t="shared" si="5"/>
        <v/>
      </c>
      <c r="N81" s="12">
        <f t="shared" si="6"/>
        <v>62.5</v>
      </c>
      <c r="O81" s="11">
        <v>5</v>
      </c>
      <c r="P81" s="48">
        <v>2</v>
      </c>
    </row>
    <row r="82" spans="1:16" x14ac:dyDescent="0.35">
      <c r="A82" s="11">
        <v>173</v>
      </c>
      <c r="B82" s="11" t="s">
        <v>84</v>
      </c>
      <c r="C82" s="11" t="s">
        <v>102</v>
      </c>
      <c r="D82" s="11" t="s">
        <v>103</v>
      </c>
      <c r="E82" s="11" t="s">
        <v>95</v>
      </c>
      <c r="F82" s="11" t="s">
        <v>88</v>
      </c>
      <c r="G82" s="11" t="s">
        <v>104</v>
      </c>
      <c r="H82" s="9" t="str">
        <f t="shared" si="7"/>
        <v>Clothing, Skirt, Flare, Womens, S, Yellow</v>
      </c>
      <c r="I82" s="9" t="str">
        <f t="shared" si="8"/>
        <v>173 Clothing, Skirt, Flare, Womens, S, Yellow</v>
      </c>
      <c r="J82" s="5" t="s">
        <v>90</v>
      </c>
      <c r="K82" s="12">
        <v>25</v>
      </c>
      <c r="L82" s="38">
        <f t="shared" si="9"/>
        <v>1.5</v>
      </c>
      <c r="M82" s="34" t="str">
        <f t="shared" si="5"/>
        <v/>
      </c>
      <c r="N82" s="12">
        <f t="shared" si="6"/>
        <v>62.5</v>
      </c>
      <c r="O82" s="11">
        <v>5</v>
      </c>
      <c r="P82" s="48">
        <v>3</v>
      </c>
    </row>
    <row r="83" spans="1:16" x14ac:dyDescent="0.35">
      <c r="A83" s="11">
        <v>174</v>
      </c>
      <c r="B83" s="11" t="s">
        <v>84</v>
      </c>
      <c r="C83" s="11" t="s">
        <v>102</v>
      </c>
      <c r="D83" s="11" t="s">
        <v>103</v>
      </c>
      <c r="E83" s="11" t="s">
        <v>95</v>
      </c>
      <c r="F83" s="11" t="s">
        <v>88</v>
      </c>
      <c r="G83" s="11" t="s">
        <v>105</v>
      </c>
      <c r="H83" s="9" t="str">
        <f t="shared" si="7"/>
        <v>Clothing, Skirt, Flare, Womens, S, Pink</v>
      </c>
      <c r="I83" s="9" t="str">
        <f t="shared" si="8"/>
        <v>174 Clothing, Skirt, Flare, Womens, S, Pink</v>
      </c>
      <c r="J83" s="5" t="s">
        <v>90</v>
      </c>
      <c r="K83" s="12">
        <v>25</v>
      </c>
      <c r="L83" s="38">
        <f t="shared" si="9"/>
        <v>1.5</v>
      </c>
      <c r="M83" s="34" t="str">
        <f t="shared" si="5"/>
        <v/>
      </c>
      <c r="N83" s="12">
        <f t="shared" si="6"/>
        <v>62.5</v>
      </c>
      <c r="O83" s="11">
        <v>5</v>
      </c>
      <c r="P83" s="48">
        <v>4</v>
      </c>
    </row>
    <row r="84" spans="1:16" x14ac:dyDescent="0.35">
      <c r="A84" s="11">
        <v>175</v>
      </c>
      <c r="B84" s="11" t="s">
        <v>84</v>
      </c>
      <c r="C84" s="11" t="s">
        <v>102</v>
      </c>
      <c r="D84" s="11" t="s">
        <v>103</v>
      </c>
      <c r="E84" s="11" t="s">
        <v>95</v>
      </c>
      <c r="F84" s="11" t="s">
        <v>93</v>
      </c>
      <c r="G84" s="11" t="s">
        <v>100</v>
      </c>
      <c r="H84" s="9" t="str">
        <f t="shared" si="7"/>
        <v>Clothing, Skirt, Flare, Womens, M, Blue</v>
      </c>
      <c r="I84" s="9" t="str">
        <f t="shared" si="8"/>
        <v>175 Clothing, Skirt, Flare, Womens, M, Blue</v>
      </c>
      <c r="J84" s="5" t="s">
        <v>90</v>
      </c>
      <c r="K84" s="12">
        <v>29.5</v>
      </c>
      <c r="L84" s="38">
        <f t="shared" si="9"/>
        <v>1.5</v>
      </c>
      <c r="M84" s="34" t="str">
        <f t="shared" si="5"/>
        <v/>
      </c>
      <c r="N84" s="12">
        <f t="shared" si="6"/>
        <v>73.75</v>
      </c>
      <c r="O84" s="11">
        <v>5</v>
      </c>
      <c r="P84" s="48">
        <v>1</v>
      </c>
    </row>
    <row r="85" spans="1:16" x14ac:dyDescent="0.35">
      <c r="A85" s="11">
        <v>176</v>
      </c>
      <c r="B85" s="11" t="s">
        <v>84</v>
      </c>
      <c r="C85" s="11" t="s">
        <v>102</v>
      </c>
      <c r="D85" s="11" t="s">
        <v>103</v>
      </c>
      <c r="E85" s="11" t="s">
        <v>95</v>
      </c>
      <c r="F85" s="11" t="s">
        <v>93</v>
      </c>
      <c r="G85" s="11" t="s">
        <v>104</v>
      </c>
      <c r="H85" s="9" t="str">
        <f t="shared" si="7"/>
        <v>Clothing, Skirt, Flare, Womens, M, Yellow</v>
      </c>
      <c r="I85" s="9" t="str">
        <f t="shared" si="8"/>
        <v>176 Clothing, Skirt, Flare, Womens, M, Yellow</v>
      </c>
      <c r="J85" s="5" t="s">
        <v>90</v>
      </c>
      <c r="K85" s="12">
        <v>29.5</v>
      </c>
      <c r="L85" s="38">
        <f t="shared" si="9"/>
        <v>1.5</v>
      </c>
      <c r="M85" s="34" t="str">
        <f t="shared" si="5"/>
        <v/>
      </c>
      <c r="N85" s="12">
        <f t="shared" si="6"/>
        <v>73.75</v>
      </c>
      <c r="O85" s="11">
        <v>5</v>
      </c>
      <c r="P85" s="48">
        <v>4</v>
      </c>
    </row>
    <row r="86" spans="1:16" x14ac:dyDescent="0.35">
      <c r="A86" s="11">
        <v>177</v>
      </c>
      <c r="B86" s="11" t="s">
        <v>84</v>
      </c>
      <c r="C86" s="11" t="s">
        <v>102</v>
      </c>
      <c r="D86" s="11" t="s">
        <v>103</v>
      </c>
      <c r="E86" s="11" t="s">
        <v>95</v>
      </c>
      <c r="F86" s="11" t="s">
        <v>93</v>
      </c>
      <c r="G86" s="11" t="s">
        <v>105</v>
      </c>
      <c r="H86" s="9" t="str">
        <f t="shared" si="7"/>
        <v>Clothing, Skirt, Flare, Womens, M, Pink</v>
      </c>
      <c r="I86" s="9" t="str">
        <f t="shared" si="8"/>
        <v>177 Clothing, Skirt, Flare, Womens, M, Pink</v>
      </c>
      <c r="J86" s="5" t="s">
        <v>90</v>
      </c>
      <c r="K86" s="12">
        <v>29.5</v>
      </c>
      <c r="L86" s="38">
        <f t="shared" si="9"/>
        <v>1.5</v>
      </c>
      <c r="M86" s="34" t="str">
        <f t="shared" si="5"/>
        <v/>
      </c>
      <c r="N86" s="12">
        <f t="shared" si="6"/>
        <v>73.75</v>
      </c>
      <c r="O86" s="11">
        <v>5</v>
      </c>
      <c r="P86" s="48">
        <v>1</v>
      </c>
    </row>
    <row r="87" spans="1:16" x14ac:dyDescent="0.35">
      <c r="A87" s="11">
        <v>178</v>
      </c>
      <c r="B87" s="11" t="s">
        <v>84</v>
      </c>
      <c r="C87" s="11" t="s">
        <v>102</v>
      </c>
      <c r="D87" s="11" t="s">
        <v>103</v>
      </c>
      <c r="E87" s="11" t="s">
        <v>95</v>
      </c>
      <c r="F87" s="11" t="s">
        <v>94</v>
      </c>
      <c r="G87" s="11" t="s">
        <v>100</v>
      </c>
      <c r="H87" s="9" t="str">
        <f t="shared" si="7"/>
        <v>Clothing, Skirt, Flare, Womens, L, Blue</v>
      </c>
      <c r="I87" s="9" t="str">
        <f t="shared" si="8"/>
        <v>178 Clothing, Skirt, Flare, Womens, L, Blue</v>
      </c>
      <c r="J87" s="5" t="s">
        <v>90</v>
      </c>
      <c r="K87" s="12">
        <v>34</v>
      </c>
      <c r="L87" s="38">
        <f t="shared" si="9"/>
        <v>1.5</v>
      </c>
      <c r="M87" s="34" t="str">
        <f t="shared" si="5"/>
        <v/>
      </c>
      <c r="N87" s="12">
        <f t="shared" si="6"/>
        <v>85</v>
      </c>
      <c r="O87" s="11">
        <v>5</v>
      </c>
      <c r="P87" s="48">
        <v>1</v>
      </c>
    </row>
    <row r="88" spans="1:16" x14ac:dyDescent="0.35">
      <c r="A88" s="11">
        <v>179</v>
      </c>
      <c r="B88" s="11" t="s">
        <v>84</v>
      </c>
      <c r="C88" s="11" t="s">
        <v>102</v>
      </c>
      <c r="D88" s="11" t="s">
        <v>103</v>
      </c>
      <c r="E88" s="11" t="s">
        <v>95</v>
      </c>
      <c r="F88" s="11" t="s">
        <v>94</v>
      </c>
      <c r="G88" s="11" t="s">
        <v>104</v>
      </c>
      <c r="H88" s="9" t="str">
        <f t="shared" si="7"/>
        <v>Clothing, Skirt, Flare, Womens, L, Yellow</v>
      </c>
      <c r="I88" s="9" t="str">
        <f t="shared" si="8"/>
        <v>179 Clothing, Skirt, Flare, Womens, L, Yellow</v>
      </c>
      <c r="J88" s="5" t="s">
        <v>90</v>
      </c>
      <c r="K88" s="12">
        <v>34</v>
      </c>
      <c r="L88" s="38">
        <f t="shared" si="9"/>
        <v>1.5</v>
      </c>
      <c r="M88" s="34" t="str">
        <f t="shared" si="5"/>
        <v/>
      </c>
      <c r="N88" s="12">
        <f t="shared" si="6"/>
        <v>85</v>
      </c>
      <c r="O88" s="11">
        <v>5</v>
      </c>
      <c r="P88" s="48">
        <v>2</v>
      </c>
    </row>
    <row r="89" spans="1:16" x14ac:dyDescent="0.35">
      <c r="A89" s="11">
        <v>180</v>
      </c>
      <c r="B89" s="11" t="s">
        <v>84</v>
      </c>
      <c r="C89" s="11" t="s">
        <v>102</v>
      </c>
      <c r="D89" s="11" t="s">
        <v>103</v>
      </c>
      <c r="E89" s="11" t="s">
        <v>95</v>
      </c>
      <c r="F89" s="11" t="s">
        <v>94</v>
      </c>
      <c r="G89" s="11" t="s">
        <v>105</v>
      </c>
      <c r="H89" s="9" t="str">
        <f t="shared" si="7"/>
        <v>Clothing, Skirt, Flare, Womens, L, Pink</v>
      </c>
      <c r="I89" s="9" t="str">
        <f t="shared" si="8"/>
        <v>180 Clothing, Skirt, Flare, Womens, L, Pink</v>
      </c>
      <c r="J89" s="5" t="s">
        <v>90</v>
      </c>
      <c r="K89" s="12">
        <v>34</v>
      </c>
      <c r="L89" s="38">
        <f t="shared" si="9"/>
        <v>1.5</v>
      </c>
      <c r="M89" s="34" t="str">
        <f t="shared" si="5"/>
        <v/>
      </c>
      <c r="N89" s="12">
        <f t="shared" si="6"/>
        <v>85</v>
      </c>
      <c r="O89" s="11">
        <v>5</v>
      </c>
      <c r="P89" s="48">
        <v>1</v>
      </c>
    </row>
    <row r="90" spans="1:16" x14ac:dyDescent="0.35">
      <c r="A90" s="11">
        <v>181</v>
      </c>
      <c r="B90" s="11" t="s">
        <v>84</v>
      </c>
      <c r="C90" s="11" t="s">
        <v>106</v>
      </c>
      <c r="D90" s="11" t="s">
        <v>107</v>
      </c>
      <c r="E90" s="11" t="s">
        <v>97</v>
      </c>
      <c r="F90" s="11" t="s">
        <v>88</v>
      </c>
      <c r="G90" s="11" t="s">
        <v>108</v>
      </c>
      <c r="H90" s="9" t="str">
        <f t="shared" si="7"/>
        <v>Clothing, Skirt &amp; Top Set, Playtime, Girls, S, Flowered</v>
      </c>
      <c r="I90" s="9" t="str">
        <f t="shared" si="8"/>
        <v>181 Clothing, Skirt &amp; Top Set, Playtime, Girls, S, Flowered</v>
      </c>
      <c r="J90" s="5" t="s">
        <v>90</v>
      </c>
      <c r="K90" s="12">
        <v>10</v>
      </c>
      <c r="L90" s="38">
        <f t="shared" si="9"/>
        <v>1.5</v>
      </c>
      <c r="M90" s="34" t="str">
        <f t="shared" si="5"/>
        <v/>
      </c>
      <c r="N90" s="12">
        <f t="shared" si="6"/>
        <v>25</v>
      </c>
      <c r="O90" s="11">
        <v>5</v>
      </c>
      <c r="P90" s="48">
        <v>2</v>
      </c>
    </row>
    <row r="91" spans="1:16" x14ac:dyDescent="0.35">
      <c r="A91" s="11">
        <v>182</v>
      </c>
      <c r="B91" s="11" t="s">
        <v>84</v>
      </c>
      <c r="C91" s="11" t="s">
        <v>106</v>
      </c>
      <c r="D91" s="11" t="s">
        <v>107</v>
      </c>
      <c r="E91" s="11" t="s">
        <v>97</v>
      </c>
      <c r="F91" s="11" t="s">
        <v>88</v>
      </c>
      <c r="G91" s="11" t="s">
        <v>109</v>
      </c>
      <c r="H91" s="9" t="str">
        <f t="shared" si="7"/>
        <v>Clothing, Skirt &amp; Top Set, Playtime, Girls, S, Butterflies</v>
      </c>
      <c r="I91" s="9" t="str">
        <f t="shared" si="8"/>
        <v>182 Clothing, Skirt &amp; Top Set, Playtime, Girls, S, Butterflies</v>
      </c>
      <c r="J91" s="5" t="s">
        <v>90</v>
      </c>
      <c r="K91" s="12">
        <v>10</v>
      </c>
      <c r="L91" s="38">
        <f t="shared" si="9"/>
        <v>1.5</v>
      </c>
      <c r="M91" s="34" t="str">
        <f t="shared" si="5"/>
        <v/>
      </c>
      <c r="N91" s="12">
        <f t="shared" si="6"/>
        <v>25</v>
      </c>
      <c r="O91" s="11">
        <v>5</v>
      </c>
      <c r="P91" s="48">
        <v>4</v>
      </c>
    </row>
    <row r="92" spans="1:16" x14ac:dyDescent="0.35">
      <c r="A92" s="11">
        <v>183</v>
      </c>
      <c r="B92" s="11" t="s">
        <v>84</v>
      </c>
      <c r="C92" s="11" t="s">
        <v>106</v>
      </c>
      <c r="D92" s="11" t="s">
        <v>107</v>
      </c>
      <c r="E92" s="11" t="s">
        <v>97</v>
      </c>
      <c r="F92" s="11" t="s">
        <v>88</v>
      </c>
      <c r="G92" s="11" t="s">
        <v>110</v>
      </c>
      <c r="H92" s="9" t="str">
        <f t="shared" si="7"/>
        <v>Clothing, Skirt &amp; Top Set, Playtime, Girls, S, Animals</v>
      </c>
      <c r="I92" s="9" t="str">
        <f t="shared" si="8"/>
        <v>183 Clothing, Skirt &amp; Top Set, Playtime, Girls, S, Animals</v>
      </c>
      <c r="J92" s="5" t="s">
        <v>90</v>
      </c>
      <c r="K92" s="12">
        <v>10</v>
      </c>
      <c r="L92" s="38">
        <f t="shared" si="9"/>
        <v>1.5</v>
      </c>
      <c r="M92" s="34" t="str">
        <f t="shared" si="5"/>
        <v/>
      </c>
      <c r="N92" s="12">
        <f t="shared" si="6"/>
        <v>25</v>
      </c>
      <c r="O92" s="11">
        <v>5</v>
      </c>
      <c r="P92" s="48">
        <v>0</v>
      </c>
    </row>
    <row r="93" spans="1:16" x14ac:dyDescent="0.35">
      <c r="A93" s="11">
        <v>184</v>
      </c>
      <c r="B93" s="11" t="s">
        <v>84</v>
      </c>
      <c r="C93" s="11" t="s">
        <v>106</v>
      </c>
      <c r="D93" s="11" t="s">
        <v>107</v>
      </c>
      <c r="E93" s="11" t="s">
        <v>97</v>
      </c>
      <c r="F93" s="11" t="s">
        <v>93</v>
      </c>
      <c r="G93" s="11" t="s">
        <v>108</v>
      </c>
      <c r="H93" s="9" t="str">
        <f t="shared" si="7"/>
        <v>Clothing, Skirt &amp; Top Set, Playtime, Girls, M, Flowered</v>
      </c>
      <c r="I93" s="9" t="str">
        <f t="shared" si="8"/>
        <v>184 Clothing, Skirt &amp; Top Set, Playtime, Girls, M, Flowered</v>
      </c>
      <c r="J93" s="5" t="s">
        <v>90</v>
      </c>
      <c r="K93" s="12">
        <v>11.5</v>
      </c>
      <c r="L93" s="38">
        <f t="shared" si="9"/>
        <v>1.5</v>
      </c>
      <c r="M93" s="34" t="str">
        <f t="shared" si="5"/>
        <v/>
      </c>
      <c r="N93" s="12">
        <f t="shared" si="6"/>
        <v>28.75</v>
      </c>
      <c r="O93" s="11">
        <v>5</v>
      </c>
      <c r="P93" s="48">
        <v>1</v>
      </c>
    </row>
    <row r="94" spans="1:16" x14ac:dyDescent="0.35">
      <c r="A94" s="11">
        <v>185</v>
      </c>
      <c r="B94" s="11" t="s">
        <v>84</v>
      </c>
      <c r="C94" s="11" t="s">
        <v>106</v>
      </c>
      <c r="D94" s="11" t="s">
        <v>107</v>
      </c>
      <c r="E94" s="11" t="s">
        <v>97</v>
      </c>
      <c r="F94" s="11" t="s">
        <v>93</v>
      </c>
      <c r="G94" s="11" t="s">
        <v>109</v>
      </c>
      <c r="H94" s="9" t="str">
        <f t="shared" si="7"/>
        <v>Clothing, Skirt &amp; Top Set, Playtime, Girls, M, Butterflies</v>
      </c>
      <c r="I94" s="9" t="str">
        <f t="shared" si="8"/>
        <v>185 Clothing, Skirt &amp; Top Set, Playtime, Girls, M, Butterflies</v>
      </c>
      <c r="J94" s="5" t="s">
        <v>90</v>
      </c>
      <c r="K94" s="12">
        <v>11.5</v>
      </c>
      <c r="L94" s="38">
        <f t="shared" si="9"/>
        <v>1.5</v>
      </c>
      <c r="M94" s="34" t="str">
        <f t="shared" si="5"/>
        <v/>
      </c>
      <c r="N94" s="12">
        <f t="shared" si="6"/>
        <v>28.75</v>
      </c>
      <c r="O94" s="11">
        <v>5</v>
      </c>
      <c r="P94" s="48">
        <v>5</v>
      </c>
    </row>
    <row r="95" spans="1:16" x14ac:dyDescent="0.35">
      <c r="A95" s="11">
        <v>186</v>
      </c>
      <c r="B95" s="11" t="s">
        <v>84</v>
      </c>
      <c r="C95" s="11" t="s">
        <v>106</v>
      </c>
      <c r="D95" s="11" t="s">
        <v>107</v>
      </c>
      <c r="E95" s="11" t="s">
        <v>97</v>
      </c>
      <c r="F95" s="11" t="s">
        <v>93</v>
      </c>
      <c r="G95" s="11" t="s">
        <v>110</v>
      </c>
      <c r="H95" s="9" t="str">
        <f t="shared" si="7"/>
        <v>Clothing, Skirt &amp; Top Set, Playtime, Girls, M, Animals</v>
      </c>
      <c r="I95" s="9" t="str">
        <f t="shared" si="8"/>
        <v>186 Clothing, Skirt &amp; Top Set, Playtime, Girls, M, Animals</v>
      </c>
      <c r="J95" s="5" t="s">
        <v>90</v>
      </c>
      <c r="K95" s="12">
        <v>11.5</v>
      </c>
      <c r="L95" s="38">
        <f t="shared" si="9"/>
        <v>1.5</v>
      </c>
      <c r="M95" s="34" t="str">
        <f t="shared" si="5"/>
        <v/>
      </c>
      <c r="N95" s="12">
        <f t="shared" si="6"/>
        <v>28.75</v>
      </c>
      <c r="O95" s="11">
        <v>5</v>
      </c>
      <c r="P95" s="48">
        <v>3</v>
      </c>
    </row>
    <row r="96" spans="1:16" x14ac:dyDescent="0.35">
      <c r="A96" s="11">
        <v>187</v>
      </c>
      <c r="B96" s="11" t="s">
        <v>84</v>
      </c>
      <c r="C96" s="11" t="s">
        <v>106</v>
      </c>
      <c r="D96" s="11" t="s">
        <v>107</v>
      </c>
      <c r="E96" s="11" t="s">
        <v>97</v>
      </c>
      <c r="F96" s="11" t="s">
        <v>94</v>
      </c>
      <c r="G96" s="11" t="s">
        <v>108</v>
      </c>
      <c r="H96" s="9" t="str">
        <f t="shared" si="7"/>
        <v>Clothing, Skirt &amp; Top Set, Playtime, Girls, L, Flowered</v>
      </c>
      <c r="I96" s="9" t="str">
        <f t="shared" si="8"/>
        <v>187 Clothing, Skirt &amp; Top Set, Playtime, Girls, L, Flowered</v>
      </c>
      <c r="J96" s="5" t="s">
        <v>90</v>
      </c>
      <c r="K96" s="12">
        <v>13</v>
      </c>
      <c r="L96" s="38">
        <f t="shared" si="9"/>
        <v>1.5</v>
      </c>
      <c r="M96" s="34" t="str">
        <f t="shared" si="5"/>
        <v/>
      </c>
      <c r="N96" s="12">
        <f t="shared" si="6"/>
        <v>32.5</v>
      </c>
      <c r="O96" s="11">
        <v>5</v>
      </c>
      <c r="P96" s="48">
        <v>2</v>
      </c>
    </row>
    <row r="97" spans="1:16" x14ac:dyDescent="0.35">
      <c r="A97" s="11">
        <v>188</v>
      </c>
      <c r="B97" s="11" t="s">
        <v>84</v>
      </c>
      <c r="C97" s="11" t="s">
        <v>106</v>
      </c>
      <c r="D97" s="11" t="s">
        <v>107</v>
      </c>
      <c r="E97" s="11" t="s">
        <v>97</v>
      </c>
      <c r="F97" s="11" t="s">
        <v>94</v>
      </c>
      <c r="G97" s="11" t="s">
        <v>109</v>
      </c>
      <c r="H97" s="9" t="str">
        <f t="shared" si="7"/>
        <v>Clothing, Skirt &amp; Top Set, Playtime, Girls, L, Butterflies</v>
      </c>
      <c r="I97" s="9" t="str">
        <f t="shared" si="8"/>
        <v>188 Clothing, Skirt &amp; Top Set, Playtime, Girls, L, Butterflies</v>
      </c>
      <c r="J97" s="5" t="s">
        <v>90</v>
      </c>
      <c r="K97" s="12">
        <v>13</v>
      </c>
      <c r="L97" s="38">
        <f t="shared" si="9"/>
        <v>1.5</v>
      </c>
      <c r="M97" s="34" t="str">
        <f t="shared" si="5"/>
        <v/>
      </c>
      <c r="N97" s="12">
        <f t="shared" si="6"/>
        <v>32.5</v>
      </c>
      <c r="O97" s="11">
        <v>5</v>
      </c>
      <c r="P97" s="48">
        <v>3</v>
      </c>
    </row>
    <row r="98" spans="1:16" x14ac:dyDescent="0.35">
      <c r="A98" s="11">
        <v>189</v>
      </c>
      <c r="B98" s="11" t="s">
        <v>84</v>
      </c>
      <c r="C98" s="11" t="s">
        <v>106</v>
      </c>
      <c r="D98" s="11" t="s">
        <v>107</v>
      </c>
      <c r="E98" s="11" t="s">
        <v>97</v>
      </c>
      <c r="F98" s="11" t="s">
        <v>94</v>
      </c>
      <c r="G98" s="11" t="s">
        <v>110</v>
      </c>
      <c r="H98" s="9" t="str">
        <f t="shared" si="7"/>
        <v>Clothing, Skirt &amp; Top Set, Playtime, Girls, L, Animals</v>
      </c>
      <c r="I98" s="9" t="str">
        <f t="shared" si="8"/>
        <v>189 Clothing, Skirt &amp; Top Set, Playtime, Girls, L, Animals</v>
      </c>
      <c r="J98" s="5" t="s">
        <v>90</v>
      </c>
      <c r="K98" s="12">
        <v>13</v>
      </c>
      <c r="L98" s="38">
        <f t="shared" si="9"/>
        <v>1.5</v>
      </c>
      <c r="M98" s="34" t="str">
        <f t="shared" si="5"/>
        <v/>
      </c>
      <c r="N98" s="12">
        <f t="shared" si="6"/>
        <v>32.5</v>
      </c>
      <c r="O98" s="11">
        <v>5</v>
      </c>
      <c r="P98" s="48">
        <v>5</v>
      </c>
    </row>
    <row r="99" spans="1:16" x14ac:dyDescent="0.35">
      <c r="A99" s="11">
        <v>190</v>
      </c>
      <c r="B99" s="11" t="s">
        <v>111</v>
      </c>
      <c r="C99" s="11" t="s">
        <v>112</v>
      </c>
      <c r="D99" s="11" t="s">
        <v>113</v>
      </c>
      <c r="E99" s="11" t="s">
        <v>87</v>
      </c>
      <c r="F99" s="11" t="s">
        <v>88</v>
      </c>
      <c r="G99" s="11" t="s">
        <v>89</v>
      </c>
      <c r="H99" s="9" t="str">
        <f t="shared" si="7"/>
        <v>Footwear, Shoes, SlipOns, Mens, S, Black</v>
      </c>
      <c r="I99" s="9" t="str">
        <f t="shared" si="8"/>
        <v>190 Footwear, Shoes, SlipOns, Mens, S, Black</v>
      </c>
      <c r="J99" s="5" t="s">
        <v>90</v>
      </c>
      <c r="K99" s="12">
        <v>2.5</v>
      </c>
      <c r="L99" s="38">
        <f t="shared" si="9"/>
        <v>1.5</v>
      </c>
      <c r="M99" s="34" t="str">
        <f t="shared" si="5"/>
        <v/>
      </c>
      <c r="N99" s="12">
        <f t="shared" si="6"/>
        <v>6.25</v>
      </c>
      <c r="O99" s="11">
        <v>5</v>
      </c>
      <c r="P99" s="48">
        <v>2</v>
      </c>
    </row>
    <row r="100" spans="1:16" x14ac:dyDescent="0.35">
      <c r="A100" s="11">
        <v>191</v>
      </c>
      <c r="B100" s="11" t="s">
        <v>111</v>
      </c>
      <c r="C100" s="11" t="s">
        <v>112</v>
      </c>
      <c r="D100" s="11" t="s">
        <v>113</v>
      </c>
      <c r="E100" s="11" t="s">
        <v>87</v>
      </c>
      <c r="F100" s="11" t="s">
        <v>88</v>
      </c>
      <c r="G100" s="11" t="s">
        <v>114</v>
      </c>
      <c r="H100" s="9" t="str">
        <f t="shared" si="7"/>
        <v>Footwear, Shoes, SlipOns, Mens, S, Red</v>
      </c>
      <c r="I100" s="9" t="str">
        <f t="shared" si="8"/>
        <v>191 Footwear, Shoes, SlipOns, Mens, S, Red</v>
      </c>
      <c r="J100" s="5" t="s">
        <v>90</v>
      </c>
      <c r="K100" s="12">
        <v>2.5</v>
      </c>
      <c r="L100" s="38">
        <f t="shared" si="9"/>
        <v>1.5</v>
      </c>
      <c r="M100" s="34" t="str">
        <f t="shared" si="5"/>
        <v/>
      </c>
      <c r="N100" s="12">
        <f t="shared" si="6"/>
        <v>6.25</v>
      </c>
      <c r="O100" s="11">
        <v>5</v>
      </c>
      <c r="P100" s="48">
        <v>1</v>
      </c>
    </row>
    <row r="101" spans="1:16" x14ac:dyDescent="0.35">
      <c r="A101" s="11">
        <v>192</v>
      </c>
      <c r="B101" s="11" t="s">
        <v>111</v>
      </c>
      <c r="C101" s="11" t="s">
        <v>112</v>
      </c>
      <c r="D101" s="11" t="s">
        <v>113</v>
      </c>
      <c r="E101" s="11" t="s">
        <v>87</v>
      </c>
      <c r="F101" s="11" t="s">
        <v>88</v>
      </c>
      <c r="G101" s="11" t="s">
        <v>101</v>
      </c>
      <c r="H101" s="9" t="str">
        <f t="shared" si="7"/>
        <v>Footwear, Shoes, SlipOns, Mens, S, White</v>
      </c>
      <c r="I101" s="9" t="str">
        <f t="shared" si="8"/>
        <v>192 Footwear, Shoes, SlipOns, Mens, S, White</v>
      </c>
      <c r="J101" s="5" t="s">
        <v>90</v>
      </c>
      <c r="K101" s="12">
        <v>2.5</v>
      </c>
      <c r="L101" s="38">
        <f t="shared" si="9"/>
        <v>1.5</v>
      </c>
      <c r="M101" s="34" t="str">
        <f t="shared" si="5"/>
        <v/>
      </c>
      <c r="N101" s="12">
        <f t="shared" si="6"/>
        <v>6.25</v>
      </c>
      <c r="O101" s="11">
        <v>5</v>
      </c>
      <c r="P101" s="48">
        <v>0</v>
      </c>
    </row>
    <row r="102" spans="1:16" x14ac:dyDescent="0.35">
      <c r="A102" s="11">
        <v>193</v>
      </c>
      <c r="B102" s="11" t="s">
        <v>111</v>
      </c>
      <c r="C102" s="11" t="s">
        <v>112</v>
      </c>
      <c r="D102" s="11" t="s">
        <v>113</v>
      </c>
      <c r="E102" s="11" t="s">
        <v>87</v>
      </c>
      <c r="F102" s="11" t="s">
        <v>93</v>
      </c>
      <c r="G102" s="11" t="s">
        <v>89</v>
      </c>
      <c r="H102" s="9" t="str">
        <f t="shared" si="7"/>
        <v>Footwear, Shoes, SlipOns, Mens, M, Black</v>
      </c>
      <c r="I102" s="9" t="str">
        <f t="shared" si="8"/>
        <v>193 Footwear, Shoes, SlipOns, Mens, M, Black</v>
      </c>
      <c r="J102" s="5" t="s">
        <v>90</v>
      </c>
      <c r="K102" s="12">
        <v>5.5</v>
      </c>
      <c r="L102" s="38">
        <f t="shared" si="9"/>
        <v>1.5</v>
      </c>
      <c r="M102" s="34" t="str">
        <f t="shared" si="5"/>
        <v/>
      </c>
      <c r="N102" s="12">
        <f t="shared" si="6"/>
        <v>13.75</v>
      </c>
      <c r="O102" s="11">
        <v>5</v>
      </c>
      <c r="P102" s="48">
        <v>2</v>
      </c>
    </row>
    <row r="103" spans="1:16" x14ac:dyDescent="0.35">
      <c r="A103" s="11">
        <v>194</v>
      </c>
      <c r="B103" s="11" t="s">
        <v>111</v>
      </c>
      <c r="C103" s="11" t="s">
        <v>112</v>
      </c>
      <c r="D103" s="11" t="s">
        <v>113</v>
      </c>
      <c r="E103" s="11" t="s">
        <v>87</v>
      </c>
      <c r="F103" s="11" t="s">
        <v>93</v>
      </c>
      <c r="G103" s="11" t="s">
        <v>114</v>
      </c>
      <c r="H103" s="9" t="str">
        <f t="shared" si="7"/>
        <v>Footwear, Shoes, SlipOns, Mens, M, Red</v>
      </c>
      <c r="I103" s="9" t="str">
        <f t="shared" si="8"/>
        <v>194 Footwear, Shoes, SlipOns, Mens, M, Red</v>
      </c>
      <c r="J103" s="5" t="s">
        <v>90</v>
      </c>
      <c r="K103" s="12">
        <v>5.5</v>
      </c>
      <c r="L103" s="38">
        <f t="shared" si="9"/>
        <v>1.5</v>
      </c>
      <c r="M103" s="34" t="str">
        <f t="shared" si="5"/>
        <v/>
      </c>
      <c r="N103" s="12">
        <f t="shared" si="6"/>
        <v>13.75</v>
      </c>
      <c r="O103" s="11">
        <v>5</v>
      </c>
      <c r="P103" s="48">
        <v>4</v>
      </c>
    </row>
    <row r="104" spans="1:16" x14ac:dyDescent="0.35">
      <c r="A104" s="11">
        <v>195</v>
      </c>
      <c r="B104" s="11" t="s">
        <v>111</v>
      </c>
      <c r="C104" s="11" t="s">
        <v>112</v>
      </c>
      <c r="D104" s="11" t="s">
        <v>113</v>
      </c>
      <c r="E104" s="11" t="s">
        <v>87</v>
      </c>
      <c r="F104" s="11" t="s">
        <v>93</v>
      </c>
      <c r="G104" s="11" t="s">
        <v>101</v>
      </c>
      <c r="H104" s="9" t="str">
        <f t="shared" si="7"/>
        <v>Footwear, Shoes, SlipOns, Mens, M, White</v>
      </c>
      <c r="I104" s="9" t="str">
        <f t="shared" si="8"/>
        <v>195 Footwear, Shoes, SlipOns, Mens, M, White</v>
      </c>
      <c r="J104" s="5" t="s">
        <v>90</v>
      </c>
      <c r="K104" s="12">
        <v>5.5</v>
      </c>
      <c r="L104" s="38">
        <f t="shared" si="9"/>
        <v>1.5</v>
      </c>
      <c r="M104" s="34" t="str">
        <f t="shared" si="5"/>
        <v/>
      </c>
      <c r="N104" s="12">
        <f t="shared" si="6"/>
        <v>13.75</v>
      </c>
      <c r="O104" s="11">
        <v>5</v>
      </c>
      <c r="P104" s="48">
        <v>-1</v>
      </c>
    </row>
    <row r="105" spans="1:16" x14ac:dyDescent="0.35">
      <c r="A105" s="11">
        <v>196</v>
      </c>
      <c r="B105" s="11" t="s">
        <v>111</v>
      </c>
      <c r="C105" s="11" t="s">
        <v>112</v>
      </c>
      <c r="D105" s="11" t="s">
        <v>113</v>
      </c>
      <c r="E105" s="11" t="s">
        <v>87</v>
      </c>
      <c r="F105" s="11" t="s">
        <v>94</v>
      </c>
      <c r="G105" s="11" t="s">
        <v>89</v>
      </c>
      <c r="H105" s="9" t="str">
        <f t="shared" si="7"/>
        <v>Footwear, Shoes, SlipOns, Mens, L, Black</v>
      </c>
      <c r="I105" s="9" t="str">
        <f t="shared" si="8"/>
        <v>196 Footwear, Shoes, SlipOns, Mens, L, Black</v>
      </c>
      <c r="J105" s="5" t="s">
        <v>90</v>
      </c>
      <c r="K105" s="12">
        <v>8.5</v>
      </c>
      <c r="L105" s="38">
        <f t="shared" si="9"/>
        <v>1.5</v>
      </c>
      <c r="M105" s="34" t="str">
        <f t="shared" si="5"/>
        <v/>
      </c>
      <c r="N105" s="12">
        <f t="shared" si="6"/>
        <v>21.25</v>
      </c>
      <c r="O105" s="11">
        <v>5</v>
      </c>
      <c r="P105" s="48">
        <v>4</v>
      </c>
    </row>
    <row r="106" spans="1:16" x14ac:dyDescent="0.35">
      <c r="A106" s="11">
        <v>197</v>
      </c>
      <c r="B106" s="11" t="s">
        <v>111</v>
      </c>
      <c r="C106" s="11" t="s">
        <v>112</v>
      </c>
      <c r="D106" s="11" t="s">
        <v>113</v>
      </c>
      <c r="E106" s="11" t="s">
        <v>87</v>
      </c>
      <c r="F106" s="11" t="s">
        <v>94</v>
      </c>
      <c r="G106" s="11" t="s">
        <v>114</v>
      </c>
      <c r="H106" s="9" t="str">
        <f t="shared" si="7"/>
        <v>Footwear, Shoes, SlipOns, Mens, L, Red</v>
      </c>
      <c r="I106" s="9" t="str">
        <f t="shared" si="8"/>
        <v>197 Footwear, Shoes, SlipOns, Mens, L, Red</v>
      </c>
      <c r="J106" s="5" t="s">
        <v>90</v>
      </c>
      <c r="K106" s="12">
        <v>8.5</v>
      </c>
      <c r="L106" s="38">
        <f t="shared" si="9"/>
        <v>1.5</v>
      </c>
      <c r="M106" s="34" t="str">
        <f t="shared" si="5"/>
        <v/>
      </c>
      <c r="N106" s="12">
        <f t="shared" si="6"/>
        <v>21.25</v>
      </c>
      <c r="O106" s="11">
        <v>5</v>
      </c>
      <c r="P106" s="48">
        <v>3</v>
      </c>
    </row>
    <row r="107" spans="1:16" x14ac:dyDescent="0.35">
      <c r="A107" s="11">
        <v>198</v>
      </c>
      <c r="B107" s="11" t="s">
        <v>111</v>
      </c>
      <c r="C107" s="11" t="s">
        <v>112</v>
      </c>
      <c r="D107" s="11" t="s">
        <v>113</v>
      </c>
      <c r="E107" s="11" t="s">
        <v>87</v>
      </c>
      <c r="F107" s="11" t="s">
        <v>94</v>
      </c>
      <c r="G107" s="11" t="s">
        <v>101</v>
      </c>
      <c r="H107" s="9" t="str">
        <f t="shared" si="7"/>
        <v>Footwear, Shoes, SlipOns, Mens, L, White</v>
      </c>
      <c r="I107" s="9" t="str">
        <f t="shared" si="8"/>
        <v>198 Footwear, Shoes, SlipOns, Mens, L, White</v>
      </c>
      <c r="J107" s="5" t="s">
        <v>90</v>
      </c>
      <c r="K107" s="12">
        <v>8.5</v>
      </c>
      <c r="L107" s="38">
        <f t="shared" si="9"/>
        <v>1.5</v>
      </c>
      <c r="M107" s="34" t="str">
        <f t="shared" si="5"/>
        <v/>
      </c>
      <c r="N107" s="12">
        <f t="shared" si="6"/>
        <v>21.25</v>
      </c>
      <c r="O107" s="11">
        <v>5</v>
      </c>
      <c r="P107" s="48">
        <v>2</v>
      </c>
    </row>
    <row r="108" spans="1:16" x14ac:dyDescent="0.35">
      <c r="A108" s="11">
        <v>199</v>
      </c>
      <c r="B108" s="11" t="s">
        <v>111</v>
      </c>
      <c r="C108" s="11" t="s">
        <v>112</v>
      </c>
      <c r="D108" s="11" t="s">
        <v>113</v>
      </c>
      <c r="E108" s="11" t="s">
        <v>95</v>
      </c>
      <c r="F108" s="11" t="s">
        <v>88</v>
      </c>
      <c r="G108" s="11" t="s">
        <v>89</v>
      </c>
      <c r="H108" s="9" t="str">
        <f t="shared" si="7"/>
        <v>Footwear, Shoes, SlipOns, Womens, S, Black</v>
      </c>
      <c r="I108" s="9" t="str">
        <f t="shared" si="8"/>
        <v>199 Footwear, Shoes, SlipOns, Womens, S, Black</v>
      </c>
      <c r="J108" s="5" t="s">
        <v>90</v>
      </c>
      <c r="K108" s="12">
        <v>2.5</v>
      </c>
      <c r="L108" s="38">
        <f t="shared" si="9"/>
        <v>1.5</v>
      </c>
      <c r="M108" s="34" t="str">
        <f t="shared" si="5"/>
        <v/>
      </c>
      <c r="N108" s="12">
        <f t="shared" si="6"/>
        <v>6.25</v>
      </c>
      <c r="O108" s="11">
        <v>5</v>
      </c>
      <c r="P108" s="48">
        <v>2</v>
      </c>
    </row>
    <row r="109" spans="1:16" x14ac:dyDescent="0.35">
      <c r="A109" s="11">
        <v>200</v>
      </c>
      <c r="B109" s="11" t="s">
        <v>111</v>
      </c>
      <c r="C109" s="11" t="s">
        <v>112</v>
      </c>
      <c r="D109" s="11" t="s">
        <v>113</v>
      </c>
      <c r="E109" s="11" t="s">
        <v>95</v>
      </c>
      <c r="F109" s="11" t="s">
        <v>88</v>
      </c>
      <c r="G109" s="11" t="s">
        <v>114</v>
      </c>
      <c r="H109" s="9" t="str">
        <f t="shared" si="7"/>
        <v>Footwear, Shoes, SlipOns, Womens, S, Red</v>
      </c>
      <c r="I109" s="9" t="str">
        <f t="shared" si="8"/>
        <v>200 Footwear, Shoes, SlipOns, Womens, S, Red</v>
      </c>
      <c r="J109" s="5" t="s">
        <v>90</v>
      </c>
      <c r="K109" s="12">
        <v>2.5</v>
      </c>
      <c r="L109" s="38">
        <f t="shared" si="9"/>
        <v>1.5</v>
      </c>
      <c r="M109" s="34" t="str">
        <f t="shared" si="5"/>
        <v/>
      </c>
      <c r="N109" s="12">
        <f t="shared" si="6"/>
        <v>6.25</v>
      </c>
      <c r="O109" s="11">
        <v>5</v>
      </c>
      <c r="P109" s="48">
        <v>3</v>
      </c>
    </row>
    <row r="110" spans="1:16" x14ac:dyDescent="0.35">
      <c r="A110" s="11">
        <v>201</v>
      </c>
      <c r="B110" s="11" t="s">
        <v>111</v>
      </c>
      <c r="C110" s="11" t="s">
        <v>112</v>
      </c>
      <c r="D110" s="11" t="s">
        <v>113</v>
      </c>
      <c r="E110" s="11" t="s">
        <v>95</v>
      </c>
      <c r="F110" s="11" t="s">
        <v>88</v>
      </c>
      <c r="G110" s="11" t="s">
        <v>101</v>
      </c>
      <c r="H110" s="9" t="str">
        <f t="shared" si="7"/>
        <v>Footwear, Shoes, SlipOns, Womens, S, White</v>
      </c>
      <c r="I110" s="9" t="str">
        <f t="shared" si="8"/>
        <v>201 Footwear, Shoes, SlipOns, Womens, S, White</v>
      </c>
      <c r="J110" s="5" t="s">
        <v>90</v>
      </c>
      <c r="K110" s="12">
        <v>2.5</v>
      </c>
      <c r="L110" s="38">
        <f t="shared" si="9"/>
        <v>1.5</v>
      </c>
      <c r="M110" s="34" t="str">
        <f t="shared" si="5"/>
        <v/>
      </c>
      <c r="N110" s="12">
        <f t="shared" si="6"/>
        <v>6.25</v>
      </c>
      <c r="O110" s="11">
        <v>5</v>
      </c>
      <c r="P110" s="48">
        <v>2</v>
      </c>
    </row>
    <row r="111" spans="1:16" x14ac:dyDescent="0.35">
      <c r="A111" s="11">
        <v>202</v>
      </c>
      <c r="B111" s="11" t="s">
        <v>111</v>
      </c>
      <c r="C111" s="11" t="s">
        <v>112</v>
      </c>
      <c r="D111" s="11" t="s">
        <v>113</v>
      </c>
      <c r="E111" s="11" t="s">
        <v>95</v>
      </c>
      <c r="F111" s="11" t="s">
        <v>93</v>
      </c>
      <c r="G111" s="11" t="s">
        <v>89</v>
      </c>
      <c r="H111" s="9" t="str">
        <f t="shared" si="7"/>
        <v>Footwear, Shoes, SlipOns, Womens, M, Black</v>
      </c>
      <c r="I111" s="9" t="str">
        <f t="shared" si="8"/>
        <v>202 Footwear, Shoes, SlipOns, Womens, M, Black</v>
      </c>
      <c r="J111" s="5" t="s">
        <v>90</v>
      </c>
      <c r="K111" s="12">
        <v>5.5</v>
      </c>
      <c r="L111" s="38">
        <f t="shared" si="9"/>
        <v>1.5</v>
      </c>
      <c r="M111" s="34" t="str">
        <f t="shared" si="5"/>
        <v/>
      </c>
      <c r="N111" s="12">
        <f t="shared" si="6"/>
        <v>13.75</v>
      </c>
      <c r="O111" s="11">
        <v>5</v>
      </c>
      <c r="P111" s="48">
        <v>4</v>
      </c>
    </row>
    <row r="112" spans="1:16" x14ac:dyDescent="0.35">
      <c r="A112" s="11">
        <v>203</v>
      </c>
      <c r="B112" s="11" t="s">
        <v>111</v>
      </c>
      <c r="C112" s="11" t="s">
        <v>112</v>
      </c>
      <c r="D112" s="11" t="s">
        <v>113</v>
      </c>
      <c r="E112" s="11" t="s">
        <v>95</v>
      </c>
      <c r="F112" s="11" t="s">
        <v>93</v>
      </c>
      <c r="G112" s="11" t="s">
        <v>114</v>
      </c>
      <c r="H112" s="9" t="str">
        <f t="shared" si="7"/>
        <v>Footwear, Shoes, SlipOns, Womens, M, Red</v>
      </c>
      <c r="I112" s="9" t="str">
        <f t="shared" si="8"/>
        <v>203 Footwear, Shoes, SlipOns, Womens, M, Red</v>
      </c>
      <c r="J112" s="5" t="s">
        <v>90</v>
      </c>
      <c r="K112" s="12">
        <v>5.5</v>
      </c>
      <c r="L112" s="38">
        <f t="shared" si="9"/>
        <v>1.5</v>
      </c>
      <c r="M112" s="34" t="str">
        <f t="shared" si="5"/>
        <v/>
      </c>
      <c r="N112" s="12">
        <f t="shared" si="6"/>
        <v>13.75</v>
      </c>
      <c r="O112" s="11">
        <v>5</v>
      </c>
      <c r="P112" s="48">
        <v>2</v>
      </c>
    </row>
    <row r="113" spans="1:16" x14ac:dyDescent="0.35">
      <c r="A113" s="11">
        <v>204</v>
      </c>
      <c r="B113" s="11" t="s">
        <v>111</v>
      </c>
      <c r="C113" s="11" t="s">
        <v>112</v>
      </c>
      <c r="D113" s="11" t="s">
        <v>113</v>
      </c>
      <c r="E113" s="11" t="s">
        <v>95</v>
      </c>
      <c r="F113" s="11" t="s">
        <v>93</v>
      </c>
      <c r="G113" s="11" t="s">
        <v>101</v>
      </c>
      <c r="H113" s="9" t="str">
        <f t="shared" si="7"/>
        <v>Footwear, Shoes, SlipOns, Womens, M, White</v>
      </c>
      <c r="I113" s="9" t="str">
        <f t="shared" si="8"/>
        <v>204 Footwear, Shoes, SlipOns, Womens, M, White</v>
      </c>
      <c r="J113" s="5" t="s">
        <v>90</v>
      </c>
      <c r="K113" s="12">
        <v>5.5</v>
      </c>
      <c r="L113" s="38">
        <f t="shared" si="9"/>
        <v>1.5</v>
      </c>
      <c r="M113" s="34" t="str">
        <f t="shared" si="5"/>
        <v/>
      </c>
      <c r="N113" s="12">
        <f t="shared" si="6"/>
        <v>13.75</v>
      </c>
      <c r="O113" s="11">
        <v>5</v>
      </c>
      <c r="P113" s="48">
        <v>2</v>
      </c>
    </row>
    <row r="114" spans="1:16" x14ac:dyDescent="0.35">
      <c r="A114" s="11">
        <v>205</v>
      </c>
      <c r="B114" s="11" t="s">
        <v>111</v>
      </c>
      <c r="C114" s="11" t="s">
        <v>112</v>
      </c>
      <c r="D114" s="11" t="s">
        <v>113</v>
      </c>
      <c r="E114" s="11" t="s">
        <v>95</v>
      </c>
      <c r="F114" s="11" t="s">
        <v>94</v>
      </c>
      <c r="G114" s="11" t="s">
        <v>89</v>
      </c>
      <c r="H114" s="9" t="str">
        <f t="shared" si="7"/>
        <v>Footwear, Shoes, SlipOns, Womens, L, Black</v>
      </c>
      <c r="I114" s="9" t="str">
        <f t="shared" si="8"/>
        <v>205 Footwear, Shoes, SlipOns, Womens, L, Black</v>
      </c>
      <c r="J114" s="5" t="s">
        <v>90</v>
      </c>
      <c r="K114" s="12">
        <v>8.5</v>
      </c>
      <c r="L114" s="38">
        <f t="shared" si="9"/>
        <v>1.5</v>
      </c>
      <c r="M114" s="34" t="str">
        <f t="shared" si="5"/>
        <v/>
      </c>
      <c r="N114" s="12">
        <f t="shared" si="6"/>
        <v>21.25</v>
      </c>
      <c r="O114" s="11">
        <v>5</v>
      </c>
      <c r="P114" s="48">
        <v>3</v>
      </c>
    </row>
    <row r="115" spans="1:16" x14ac:dyDescent="0.35">
      <c r="A115" s="11">
        <v>206</v>
      </c>
      <c r="B115" s="11" t="s">
        <v>111</v>
      </c>
      <c r="C115" s="11" t="s">
        <v>112</v>
      </c>
      <c r="D115" s="11" t="s">
        <v>113</v>
      </c>
      <c r="E115" s="11" t="s">
        <v>95</v>
      </c>
      <c r="F115" s="11" t="s">
        <v>94</v>
      </c>
      <c r="G115" s="11" t="s">
        <v>114</v>
      </c>
      <c r="H115" s="9" t="str">
        <f t="shared" si="7"/>
        <v>Footwear, Shoes, SlipOns, Womens, L, Red</v>
      </c>
      <c r="I115" s="9" t="str">
        <f t="shared" si="8"/>
        <v>206 Footwear, Shoes, SlipOns, Womens, L, Red</v>
      </c>
      <c r="J115" s="5" t="s">
        <v>90</v>
      </c>
      <c r="K115" s="12">
        <v>8.5</v>
      </c>
      <c r="L115" s="38">
        <f t="shared" si="9"/>
        <v>1.5</v>
      </c>
      <c r="M115" s="34" t="str">
        <f t="shared" si="5"/>
        <v/>
      </c>
      <c r="N115" s="12">
        <f t="shared" si="6"/>
        <v>21.25</v>
      </c>
      <c r="O115" s="11">
        <v>5</v>
      </c>
      <c r="P115" s="48">
        <v>3</v>
      </c>
    </row>
    <row r="116" spans="1:16" x14ac:dyDescent="0.35">
      <c r="A116" s="11">
        <v>207</v>
      </c>
      <c r="B116" s="11" t="s">
        <v>111</v>
      </c>
      <c r="C116" s="11" t="s">
        <v>112</v>
      </c>
      <c r="D116" s="11" t="s">
        <v>113</v>
      </c>
      <c r="E116" s="11" t="s">
        <v>95</v>
      </c>
      <c r="F116" s="11" t="s">
        <v>94</v>
      </c>
      <c r="G116" s="11" t="s">
        <v>101</v>
      </c>
      <c r="H116" s="9" t="str">
        <f t="shared" si="7"/>
        <v>Footwear, Shoes, SlipOns, Womens, L, White</v>
      </c>
      <c r="I116" s="9" t="str">
        <f t="shared" si="8"/>
        <v>207 Footwear, Shoes, SlipOns, Womens, L, White</v>
      </c>
      <c r="J116" s="5" t="s">
        <v>90</v>
      </c>
      <c r="K116" s="12">
        <v>8.5</v>
      </c>
      <c r="L116" s="38">
        <f t="shared" si="9"/>
        <v>1.5</v>
      </c>
      <c r="M116" s="34" t="str">
        <f t="shared" si="5"/>
        <v/>
      </c>
      <c r="N116" s="12">
        <f t="shared" si="6"/>
        <v>21.25</v>
      </c>
      <c r="O116" s="11">
        <v>5</v>
      </c>
      <c r="P116" s="48">
        <v>4</v>
      </c>
    </row>
    <row r="117" spans="1:16" x14ac:dyDescent="0.35">
      <c r="A117" s="11">
        <v>208</v>
      </c>
      <c r="B117" s="11" t="s">
        <v>111</v>
      </c>
      <c r="C117" s="11" t="s">
        <v>112</v>
      </c>
      <c r="D117" s="11" t="s">
        <v>113</v>
      </c>
      <c r="E117" s="11" t="s">
        <v>96</v>
      </c>
      <c r="F117" s="11" t="s">
        <v>88</v>
      </c>
      <c r="G117" s="11" t="s">
        <v>89</v>
      </c>
      <c r="H117" s="9" t="str">
        <f t="shared" si="7"/>
        <v>Footwear, Shoes, SlipOns, Boys, S, Black</v>
      </c>
      <c r="I117" s="9" t="str">
        <f t="shared" si="8"/>
        <v>208 Footwear, Shoes, SlipOns, Boys, S, Black</v>
      </c>
      <c r="J117" s="5" t="s">
        <v>90</v>
      </c>
      <c r="K117" s="12">
        <v>4.5</v>
      </c>
      <c r="L117" s="38">
        <f t="shared" si="9"/>
        <v>1.5</v>
      </c>
      <c r="M117" s="34" t="str">
        <f t="shared" si="5"/>
        <v/>
      </c>
      <c r="N117" s="12">
        <f t="shared" si="6"/>
        <v>11.25</v>
      </c>
      <c r="O117" s="11">
        <v>5</v>
      </c>
      <c r="P117" s="48">
        <v>2</v>
      </c>
    </row>
    <row r="118" spans="1:16" x14ac:dyDescent="0.35">
      <c r="A118" s="11">
        <v>209</v>
      </c>
      <c r="B118" s="11" t="s">
        <v>111</v>
      </c>
      <c r="C118" s="11" t="s">
        <v>112</v>
      </c>
      <c r="D118" s="11" t="s">
        <v>113</v>
      </c>
      <c r="E118" s="11" t="s">
        <v>96</v>
      </c>
      <c r="F118" s="11" t="s">
        <v>88</v>
      </c>
      <c r="G118" s="11" t="s">
        <v>114</v>
      </c>
      <c r="H118" s="9" t="str">
        <f t="shared" si="7"/>
        <v>Footwear, Shoes, SlipOns, Boys, S, Red</v>
      </c>
      <c r="I118" s="9" t="str">
        <f t="shared" si="8"/>
        <v>209 Footwear, Shoes, SlipOns, Boys, S, Red</v>
      </c>
      <c r="J118" s="5" t="s">
        <v>90</v>
      </c>
      <c r="K118" s="12">
        <v>4.5</v>
      </c>
      <c r="L118" s="38">
        <f t="shared" si="9"/>
        <v>1.5</v>
      </c>
      <c r="M118" s="34" t="str">
        <f t="shared" si="5"/>
        <v/>
      </c>
      <c r="N118" s="12">
        <f t="shared" si="6"/>
        <v>11.25</v>
      </c>
      <c r="O118" s="11">
        <v>5</v>
      </c>
      <c r="P118" s="48">
        <v>3</v>
      </c>
    </row>
    <row r="119" spans="1:16" x14ac:dyDescent="0.35">
      <c r="A119" s="11">
        <v>210</v>
      </c>
      <c r="B119" s="11" t="s">
        <v>111</v>
      </c>
      <c r="C119" s="11" t="s">
        <v>112</v>
      </c>
      <c r="D119" s="11" t="s">
        <v>113</v>
      </c>
      <c r="E119" s="11" t="s">
        <v>96</v>
      </c>
      <c r="F119" s="11" t="s">
        <v>88</v>
      </c>
      <c r="G119" s="11" t="s">
        <v>101</v>
      </c>
      <c r="H119" s="9" t="str">
        <f t="shared" si="7"/>
        <v>Footwear, Shoes, SlipOns, Boys, S, White</v>
      </c>
      <c r="I119" s="9" t="str">
        <f t="shared" si="8"/>
        <v>210 Footwear, Shoes, SlipOns, Boys, S, White</v>
      </c>
      <c r="J119" s="5" t="s">
        <v>90</v>
      </c>
      <c r="K119" s="12">
        <v>4.5</v>
      </c>
      <c r="L119" s="38">
        <f t="shared" si="9"/>
        <v>1.5</v>
      </c>
      <c r="M119" s="34" t="str">
        <f t="shared" si="5"/>
        <v/>
      </c>
      <c r="N119" s="12">
        <f t="shared" si="6"/>
        <v>11.25</v>
      </c>
      <c r="O119" s="11">
        <v>5</v>
      </c>
      <c r="P119" s="48">
        <v>4</v>
      </c>
    </row>
    <row r="120" spans="1:16" x14ac:dyDescent="0.35">
      <c r="A120" s="11">
        <v>211</v>
      </c>
      <c r="B120" s="11" t="s">
        <v>111</v>
      </c>
      <c r="C120" s="11" t="s">
        <v>112</v>
      </c>
      <c r="D120" s="11" t="s">
        <v>113</v>
      </c>
      <c r="E120" s="11" t="s">
        <v>96</v>
      </c>
      <c r="F120" s="11" t="s">
        <v>93</v>
      </c>
      <c r="G120" s="11" t="s">
        <v>89</v>
      </c>
      <c r="H120" s="9" t="str">
        <f t="shared" si="7"/>
        <v>Footwear, Shoes, SlipOns, Boys, M, Black</v>
      </c>
      <c r="I120" s="9" t="str">
        <f t="shared" si="8"/>
        <v>211 Footwear, Shoes, SlipOns, Boys, M, Black</v>
      </c>
      <c r="J120" s="5" t="s">
        <v>90</v>
      </c>
      <c r="K120" s="12">
        <v>2.5</v>
      </c>
      <c r="L120" s="38">
        <f t="shared" si="9"/>
        <v>1.5</v>
      </c>
      <c r="M120" s="34" t="str">
        <f t="shared" si="5"/>
        <v/>
      </c>
      <c r="N120" s="12">
        <f t="shared" si="6"/>
        <v>6.25</v>
      </c>
      <c r="O120" s="11">
        <v>5</v>
      </c>
      <c r="P120" s="48">
        <v>4</v>
      </c>
    </row>
    <row r="121" spans="1:16" x14ac:dyDescent="0.35">
      <c r="A121" s="11">
        <v>212</v>
      </c>
      <c r="B121" s="11" t="s">
        <v>111</v>
      </c>
      <c r="C121" s="11" t="s">
        <v>112</v>
      </c>
      <c r="D121" s="11" t="s">
        <v>113</v>
      </c>
      <c r="E121" s="11" t="s">
        <v>96</v>
      </c>
      <c r="F121" s="11" t="s">
        <v>93</v>
      </c>
      <c r="G121" s="11" t="s">
        <v>114</v>
      </c>
      <c r="H121" s="9" t="str">
        <f t="shared" si="7"/>
        <v>Footwear, Shoes, SlipOns, Boys, M, Red</v>
      </c>
      <c r="I121" s="9" t="str">
        <f t="shared" si="8"/>
        <v>212 Footwear, Shoes, SlipOns, Boys, M, Red</v>
      </c>
      <c r="J121" s="5" t="s">
        <v>90</v>
      </c>
      <c r="K121" s="12">
        <v>2.5</v>
      </c>
      <c r="L121" s="38">
        <f t="shared" si="9"/>
        <v>1.5</v>
      </c>
      <c r="M121" s="34" t="str">
        <f t="shared" si="5"/>
        <v/>
      </c>
      <c r="N121" s="12">
        <f t="shared" si="6"/>
        <v>6.25</v>
      </c>
      <c r="O121" s="11">
        <v>5</v>
      </c>
      <c r="P121" s="48">
        <v>-1</v>
      </c>
    </row>
    <row r="122" spans="1:16" x14ac:dyDescent="0.35">
      <c r="A122" s="11">
        <v>213</v>
      </c>
      <c r="B122" s="11" t="s">
        <v>111</v>
      </c>
      <c r="C122" s="11" t="s">
        <v>112</v>
      </c>
      <c r="D122" s="11" t="s">
        <v>113</v>
      </c>
      <c r="E122" s="11" t="s">
        <v>96</v>
      </c>
      <c r="F122" s="11" t="s">
        <v>93</v>
      </c>
      <c r="G122" s="11" t="s">
        <v>101</v>
      </c>
      <c r="H122" s="9" t="str">
        <f t="shared" si="7"/>
        <v>Footwear, Shoes, SlipOns, Boys, M, White</v>
      </c>
      <c r="I122" s="9" t="str">
        <f t="shared" si="8"/>
        <v>213 Footwear, Shoes, SlipOns, Boys, M, White</v>
      </c>
      <c r="J122" s="5" t="s">
        <v>90</v>
      </c>
      <c r="K122" s="12">
        <v>2.5</v>
      </c>
      <c r="L122" s="38">
        <f t="shared" si="9"/>
        <v>1.5</v>
      </c>
      <c r="M122" s="34" t="str">
        <f t="shared" si="5"/>
        <v/>
      </c>
      <c r="N122" s="12">
        <f t="shared" si="6"/>
        <v>6.25</v>
      </c>
      <c r="O122" s="11">
        <v>5</v>
      </c>
      <c r="P122" s="48">
        <v>2</v>
      </c>
    </row>
    <row r="123" spans="1:16" x14ac:dyDescent="0.35">
      <c r="A123" s="11">
        <v>214</v>
      </c>
      <c r="B123" s="11" t="s">
        <v>111</v>
      </c>
      <c r="C123" s="11" t="s">
        <v>112</v>
      </c>
      <c r="D123" s="11" t="s">
        <v>113</v>
      </c>
      <c r="E123" s="11" t="s">
        <v>96</v>
      </c>
      <c r="F123" s="11" t="s">
        <v>94</v>
      </c>
      <c r="G123" s="11" t="s">
        <v>89</v>
      </c>
      <c r="H123" s="9" t="str">
        <f t="shared" si="7"/>
        <v>Footwear, Shoes, SlipOns, Boys, L, Black</v>
      </c>
      <c r="I123" s="9" t="str">
        <f t="shared" si="8"/>
        <v>214 Footwear, Shoes, SlipOns, Boys, L, Black</v>
      </c>
      <c r="J123" s="5" t="s">
        <v>90</v>
      </c>
      <c r="K123" s="12">
        <v>5.5</v>
      </c>
      <c r="L123" s="38">
        <f t="shared" si="9"/>
        <v>1.5</v>
      </c>
      <c r="M123" s="34" t="str">
        <f t="shared" si="5"/>
        <v/>
      </c>
      <c r="N123" s="12">
        <f t="shared" si="6"/>
        <v>13.75</v>
      </c>
      <c r="O123" s="11">
        <v>5</v>
      </c>
      <c r="P123" s="48">
        <v>2</v>
      </c>
    </row>
    <row r="124" spans="1:16" x14ac:dyDescent="0.35">
      <c r="A124" s="11">
        <v>215</v>
      </c>
      <c r="B124" s="11" t="s">
        <v>111</v>
      </c>
      <c r="C124" s="11" t="s">
        <v>112</v>
      </c>
      <c r="D124" s="11" t="s">
        <v>113</v>
      </c>
      <c r="E124" s="11" t="s">
        <v>96</v>
      </c>
      <c r="F124" s="11" t="s">
        <v>94</v>
      </c>
      <c r="G124" s="11" t="s">
        <v>114</v>
      </c>
      <c r="H124" s="9" t="str">
        <f t="shared" si="7"/>
        <v>Footwear, Shoes, SlipOns, Boys, L, Red</v>
      </c>
      <c r="I124" s="9" t="str">
        <f t="shared" si="8"/>
        <v>215 Footwear, Shoes, SlipOns, Boys, L, Red</v>
      </c>
      <c r="J124" s="5" t="s">
        <v>90</v>
      </c>
      <c r="K124" s="12">
        <v>5.5</v>
      </c>
      <c r="L124" s="38">
        <f t="shared" si="9"/>
        <v>1.5</v>
      </c>
      <c r="M124" s="34" t="str">
        <f t="shared" si="5"/>
        <v/>
      </c>
      <c r="N124" s="12">
        <f t="shared" si="6"/>
        <v>13.75</v>
      </c>
      <c r="O124" s="11">
        <v>5</v>
      </c>
      <c r="P124" s="48">
        <v>1</v>
      </c>
    </row>
    <row r="125" spans="1:16" x14ac:dyDescent="0.35">
      <c r="A125" s="11">
        <v>216</v>
      </c>
      <c r="B125" s="11" t="s">
        <v>111</v>
      </c>
      <c r="C125" s="11" t="s">
        <v>112</v>
      </c>
      <c r="D125" s="11" t="s">
        <v>113</v>
      </c>
      <c r="E125" s="11" t="s">
        <v>96</v>
      </c>
      <c r="F125" s="11" t="s">
        <v>94</v>
      </c>
      <c r="G125" s="11" t="s">
        <v>101</v>
      </c>
      <c r="H125" s="9" t="str">
        <f t="shared" si="7"/>
        <v>Footwear, Shoes, SlipOns, Boys, L, White</v>
      </c>
      <c r="I125" s="9" t="str">
        <f t="shared" si="8"/>
        <v>216 Footwear, Shoes, SlipOns, Boys, L, White</v>
      </c>
      <c r="J125" s="5" t="s">
        <v>90</v>
      </c>
      <c r="K125" s="12">
        <v>5.5</v>
      </c>
      <c r="L125" s="38">
        <f t="shared" si="9"/>
        <v>1.5</v>
      </c>
      <c r="M125" s="34" t="str">
        <f t="shared" si="5"/>
        <v/>
      </c>
      <c r="N125" s="12">
        <f t="shared" si="6"/>
        <v>13.75</v>
      </c>
      <c r="O125" s="11">
        <v>5</v>
      </c>
      <c r="P125" s="48">
        <v>5</v>
      </c>
    </row>
    <row r="126" spans="1:16" x14ac:dyDescent="0.35">
      <c r="A126" s="11">
        <v>217</v>
      </c>
      <c r="B126" s="11" t="s">
        <v>111</v>
      </c>
      <c r="C126" s="11" t="s">
        <v>112</v>
      </c>
      <c r="D126" s="11" t="s">
        <v>113</v>
      </c>
      <c r="E126" s="11" t="s">
        <v>97</v>
      </c>
      <c r="F126" s="11" t="s">
        <v>88</v>
      </c>
      <c r="G126" s="11" t="s">
        <v>89</v>
      </c>
      <c r="H126" s="9" t="str">
        <f t="shared" si="7"/>
        <v>Footwear, Shoes, SlipOns, Girls, S, Black</v>
      </c>
      <c r="I126" s="9" t="str">
        <f t="shared" si="8"/>
        <v>217 Footwear, Shoes, SlipOns, Girls, S, Black</v>
      </c>
      <c r="J126" s="5" t="s">
        <v>90</v>
      </c>
      <c r="K126" s="12">
        <v>4.5</v>
      </c>
      <c r="L126" s="38">
        <f t="shared" si="9"/>
        <v>1.5</v>
      </c>
      <c r="M126" s="34" t="str">
        <f t="shared" si="5"/>
        <v/>
      </c>
      <c r="N126" s="12">
        <f t="shared" si="6"/>
        <v>11.25</v>
      </c>
      <c r="O126" s="11">
        <v>5</v>
      </c>
      <c r="P126" s="48">
        <v>1</v>
      </c>
    </row>
    <row r="127" spans="1:16" x14ac:dyDescent="0.35">
      <c r="A127" s="11">
        <v>218</v>
      </c>
      <c r="B127" s="11" t="s">
        <v>111</v>
      </c>
      <c r="C127" s="11" t="s">
        <v>112</v>
      </c>
      <c r="D127" s="11" t="s">
        <v>113</v>
      </c>
      <c r="E127" s="11" t="s">
        <v>97</v>
      </c>
      <c r="F127" s="11" t="s">
        <v>88</v>
      </c>
      <c r="G127" s="11" t="s">
        <v>114</v>
      </c>
      <c r="H127" s="9" t="str">
        <f t="shared" si="7"/>
        <v>Footwear, Shoes, SlipOns, Girls, S, Red</v>
      </c>
      <c r="I127" s="9" t="str">
        <f t="shared" si="8"/>
        <v>218 Footwear, Shoes, SlipOns, Girls, S, Red</v>
      </c>
      <c r="J127" s="5" t="s">
        <v>90</v>
      </c>
      <c r="K127" s="12">
        <v>4.5</v>
      </c>
      <c r="L127" s="38">
        <f t="shared" si="9"/>
        <v>1.5</v>
      </c>
      <c r="M127" s="34" t="str">
        <f t="shared" si="5"/>
        <v/>
      </c>
      <c r="N127" s="12">
        <f t="shared" si="6"/>
        <v>11.25</v>
      </c>
      <c r="O127" s="11">
        <v>5</v>
      </c>
      <c r="P127" s="48">
        <v>4</v>
      </c>
    </row>
    <row r="128" spans="1:16" x14ac:dyDescent="0.35">
      <c r="A128" s="11">
        <v>219</v>
      </c>
      <c r="B128" s="11" t="s">
        <v>111</v>
      </c>
      <c r="C128" s="11" t="s">
        <v>112</v>
      </c>
      <c r="D128" s="11" t="s">
        <v>113</v>
      </c>
      <c r="E128" s="11" t="s">
        <v>97</v>
      </c>
      <c r="F128" s="11" t="s">
        <v>88</v>
      </c>
      <c r="G128" s="11" t="s">
        <v>101</v>
      </c>
      <c r="H128" s="9" t="str">
        <f t="shared" si="7"/>
        <v>Footwear, Shoes, SlipOns, Girls, S, White</v>
      </c>
      <c r="I128" s="9" t="str">
        <f t="shared" si="8"/>
        <v>219 Footwear, Shoes, SlipOns, Girls, S, White</v>
      </c>
      <c r="J128" s="5" t="s">
        <v>90</v>
      </c>
      <c r="K128" s="12">
        <v>4.5</v>
      </c>
      <c r="L128" s="38">
        <f t="shared" si="9"/>
        <v>1.5</v>
      </c>
      <c r="M128" s="34" t="str">
        <f t="shared" si="5"/>
        <v/>
      </c>
      <c r="N128" s="12">
        <f t="shared" si="6"/>
        <v>11.25</v>
      </c>
      <c r="O128" s="11">
        <v>5</v>
      </c>
      <c r="P128" s="48">
        <v>2</v>
      </c>
    </row>
    <row r="129" spans="1:16" x14ac:dyDescent="0.35">
      <c r="A129" s="11">
        <v>220</v>
      </c>
      <c r="B129" s="11" t="s">
        <v>111</v>
      </c>
      <c r="C129" s="11" t="s">
        <v>112</v>
      </c>
      <c r="D129" s="11" t="s">
        <v>113</v>
      </c>
      <c r="E129" s="11" t="s">
        <v>97</v>
      </c>
      <c r="F129" s="11" t="s">
        <v>93</v>
      </c>
      <c r="G129" s="11" t="s">
        <v>89</v>
      </c>
      <c r="H129" s="9" t="str">
        <f t="shared" si="7"/>
        <v>Footwear, Shoes, SlipOns, Girls, M, Black</v>
      </c>
      <c r="I129" s="9" t="str">
        <f t="shared" si="8"/>
        <v>220 Footwear, Shoes, SlipOns, Girls, M, Black</v>
      </c>
      <c r="J129" s="5" t="s">
        <v>90</v>
      </c>
      <c r="K129" s="12">
        <v>2.5</v>
      </c>
      <c r="L129" s="38">
        <f t="shared" si="9"/>
        <v>1.5</v>
      </c>
      <c r="M129" s="34" t="str">
        <f t="shared" si="5"/>
        <v/>
      </c>
      <c r="N129" s="12">
        <f t="shared" si="6"/>
        <v>6.25</v>
      </c>
      <c r="O129" s="11">
        <v>5</v>
      </c>
      <c r="P129" s="48">
        <v>2</v>
      </c>
    </row>
    <row r="130" spans="1:16" x14ac:dyDescent="0.35">
      <c r="A130" s="11">
        <v>221</v>
      </c>
      <c r="B130" s="11" t="s">
        <v>111</v>
      </c>
      <c r="C130" s="11" t="s">
        <v>112</v>
      </c>
      <c r="D130" s="11" t="s">
        <v>113</v>
      </c>
      <c r="E130" s="11" t="s">
        <v>97</v>
      </c>
      <c r="F130" s="11" t="s">
        <v>93</v>
      </c>
      <c r="G130" s="11" t="s">
        <v>114</v>
      </c>
      <c r="H130" s="9" t="str">
        <f t="shared" si="7"/>
        <v>Footwear, Shoes, SlipOns, Girls, M, Red</v>
      </c>
      <c r="I130" s="9" t="str">
        <f t="shared" si="8"/>
        <v>221 Footwear, Shoes, SlipOns, Girls, M, Red</v>
      </c>
      <c r="J130" s="5" t="s">
        <v>90</v>
      </c>
      <c r="K130" s="12">
        <v>2.5</v>
      </c>
      <c r="L130" s="38">
        <f t="shared" si="9"/>
        <v>1.5</v>
      </c>
      <c r="M130" s="34" t="str">
        <f t="shared" si="5"/>
        <v/>
      </c>
      <c r="N130" s="12">
        <f t="shared" si="6"/>
        <v>6.25</v>
      </c>
      <c r="O130" s="11">
        <v>5</v>
      </c>
      <c r="P130" s="48">
        <v>4</v>
      </c>
    </row>
    <row r="131" spans="1:16" x14ac:dyDescent="0.35">
      <c r="A131" s="11">
        <v>222</v>
      </c>
      <c r="B131" s="11" t="s">
        <v>111</v>
      </c>
      <c r="C131" s="11" t="s">
        <v>112</v>
      </c>
      <c r="D131" s="11" t="s">
        <v>113</v>
      </c>
      <c r="E131" s="11" t="s">
        <v>97</v>
      </c>
      <c r="F131" s="11" t="s">
        <v>93</v>
      </c>
      <c r="G131" s="11" t="s">
        <v>101</v>
      </c>
      <c r="H131" s="9" t="str">
        <f t="shared" si="7"/>
        <v>Footwear, Shoes, SlipOns, Girls, M, White</v>
      </c>
      <c r="I131" s="9" t="str">
        <f t="shared" si="8"/>
        <v>222 Footwear, Shoes, SlipOns, Girls, M, White</v>
      </c>
      <c r="J131" s="5" t="s">
        <v>90</v>
      </c>
      <c r="K131" s="12">
        <v>2.5</v>
      </c>
      <c r="L131" s="38">
        <f t="shared" si="9"/>
        <v>1.5</v>
      </c>
      <c r="M131" s="34" t="str">
        <f t="shared" si="5"/>
        <v/>
      </c>
      <c r="N131" s="12">
        <f t="shared" si="6"/>
        <v>6.25</v>
      </c>
      <c r="O131" s="11">
        <v>5</v>
      </c>
      <c r="P131" s="48">
        <v>5</v>
      </c>
    </row>
    <row r="132" spans="1:16" x14ac:dyDescent="0.35">
      <c r="A132" s="11">
        <v>223</v>
      </c>
      <c r="B132" s="11" t="s">
        <v>111</v>
      </c>
      <c r="C132" s="11" t="s">
        <v>112</v>
      </c>
      <c r="D132" s="11" t="s">
        <v>113</v>
      </c>
      <c r="E132" s="11" t="s">
        <v>97</v>
      </c>
      <c r="F132" s="11" t="s">
        <v>94</v>
      </c>
      <c r="G132" s="11" t="s">
        <v>89</v>
      </c>
      <c r="H132" s="9" t="str">
        <f t="shared" si="7"/>
        <v>Footwear, Shoes, SlipOns, Girls, L, Black</v>
      </c>
      <c r="I132" s="9" t="str">
        <f t="shared" si="8"/>
        <v>223 Footwear, Shoes, SlipOns, Girls, L, Black</v>
      </c>
      <c r="J132" s="5" t="s">
        <v>90</v>
      </c>
      <c r="K132" s="12">
        <v>5.5</v>
      </c>
      <c r="L132" s="38">
        <f t="shared" si="9"/>
        <v>1.5</v>
      </c>
      <c r="M132" s="34" t="str">
        <f t="shared" si="5"/>
        <v/>
      </c>
      <c r="N132" s="12">
        <f t="shared" si="6"/>
        <v>13.75</v>
      </c>
      <c r="O132" s="11">
        <v>5</v>
      </c>
      <c r="P132" s="48">
        <v>4</v>
      </c>
    </row>
    <row r="133" spans="1:16" x14ac:dyDescent="0.35">
      <c r="A133" s="11">
        <v>224</v>
      </c>
      <c r="B133" s="11" t="s">
        <v>111</v>
      </c>
      <c r="C133" s="11" t="s">
        <v>112</v>
      </c>
      <c r="D133" s="11" t="s">
        <v>113</v>
      </c>
      <c r="E133" s="11" t="s">
        <v>97</v>
      </c>
      <c r="F133" s="11" t="s">
        <v>94</v>
      </c>
      <c r="G133" s="11" t="s">
        <v>114</v>
      </c>
      <c r="H133" s="9" t="str">
        <f t="shared" si="7"/>
        <v>Footwear, Shoes, SlipOns, Girls, L, Red</v>
      </c>
      <c r="I133" s="9" t="str">
        <f t="shared" si="8"/>
        <v>224 Footwear, Shoes, SlipOns, Girls, L, Red</v>
      </c>
      <c r="J133" s="5" t="s">
        <v>90</v>
      </c>
      <c r="K133" s="12">
        <v>5.5</v>
      </c>
      <c r="L133" s="38">
        <f t="shared" si="9"/>
        <v>1.5</v>
      </c>
      <c r="M133" s="34" t="str">
        <f t="shared" si="5"/>
        <v/>
      </c>
      <c r="N133" s="12">
        <f t="shared" si="6"/>
        <v>13.75</v>
      </c>
      <c r="O133" s="11">
        <v>5</v>
      </c>
      <c r="P133" s="48">
        <v>2</v>
      </c>
    </row>
    <row r="134" spans="1:16" x14ac:dyDescent="0.35">
      <c r="A134" s="11">
        <v>225</v>
      </c>
      <c r="B134" s="11" t="s">
        <v>111</v>
      </c>
      <c r="C134" s="11" t="s">
        <v>112</v>
      </c>
      <c r="D134" s="11" t="s">
        <v>113</v>
      </c>
      <c r="E134" s="11" t="s">
        <v>97</v>
      </c>
      <c r="F134" s="11" t="s">
        <v>94</v>
      </c>
      <c r="G134" s="11" t="s">
        <v>101</v>
      </c>
      <c r="H134" s="9" t="str">
        <f t="shared" si="7"/>
        <v>Footwear, Shoes, SlipOns, Girls, L, White</v>
      </c>
      <c r="I134" s="9" t="str">
        <f t="shared" si="8"/>
        <v>225 Footwear, Shoes, SlipOns, Girls, L, White</v>
      </c>
      <c r="J134" s="5" t="s">
        <v>90</v>
      </c>
      <c r="K134" s="12">
        <v>5.5</v>
      </c>
      <c r="L134" s="38">
        <f t="shared" si="9"/>
        <v>1.5</v>
      </c>
      <c r="M134" s="34" t="str">
        <f t="shared" si="5"/>
        <v/>
      </c>
      <c r="N134" s="12">
        <f t="shared" si="6"/>
        <v>13.75</v>
      </c>
      <c r="O134" s="11">
        <v>5</v>
      </c>
      <c r="P134" s="48">
        <v>5</v>
      </c>
    </row>
    <row r="135" spans="1:16" x14ac:dyDescent="0.35">
      <c r="A135" s="11">
        <v>226</v>
      </c>
      <c r="B135" s="11" t="s">
        <v>115</v>
      </c>
      <c r="C135" s="11" t="s">
        <v>116</v>
      </c>
      <c r="E135" s="11" t="s">
        <v>87</v>
      </c>
      <c r="F135" s="11" t="s">
        <v>117</v>
      </c>
      <c r="G135" s="11" t="s">
        <v>118</v>
      </c>
      <c r="H135" s="9" t="str">
        <f t="shared" si="7"/>
        <v>Accessories, Tie Clip, , Mens, One Size, Gold</v>
      </c>
      <c r="I135" s="9" t="str">
        <f t="shared" si="8"/>
        <v>226 Accessories, Tie Clip, , Mens, One Size, Gold</v>
      </c>
      <c r="J135" s="5" t="s">
        <v>90</v>
      </c>
      <c r="K135" s="12">
        <v>2.5</v>
      </c>
      <c r="L135" s="38">
        <f t="shared" si="9"/>
        <v>1.5</v>
      </c>
      <c r="M135" s="34" t="str">
        <f t="shared" si="5"/>
        <v/>
      </c>
      <c r="N135" s="12">
        <f t="shared" si="6"/>
        <v>6.25</v>
      </c>
      <c r="O135" s="11">
        <v>5</v>
      </c>
      <c r="P135" s="48">
        <v>4</v>
      </c>
    </row>
    <row r="136" spans="1:16" x14ac:dyDescent="0.35">
      <c r="A136" s="11">
        <v>227</v>
      </c>
      <c r="B136" s="11" t="s">
        <v>115</v>
      </c>
      <c r="C136" s="11" t="s">
        <v>116</v>
      </c>
      <c r="E136" s="11" t="s">
        <v>87</v>
      </c>
      <c r="F136" s="11" t="s">
        <v>117</v>
      </c>
      <c r="G136" s="11" t="s">
        <v>119</v>
      </c>
      <c r="H136" s="9" t="str">
        <f t="shared" si="7"/>
        <v>Accessories, Tie Clip, , Mens, One Size, Silver</v>
      </c>
      <c r="I136" s="9" t="str">
        <f t="shared" si="8"/>
        <v>227 Accessories, Tie Clip, , Mens, One Size, Silver</v>
      </c>
      <c r="J136" s="5" t="s">
        <v>90</v>
      </c>
      <c r="K136" s="12">
        <v>2.5</v>
      </c>
      <c r="L136" s="38">
        <f t="shared" si="9"/>
        <v>1.5</v>
      </c>
      <c r="M136" s="34" t="str">
        <f t="shared" si="5"/>
        <v/>
      </c>
      <c r="N136" s="12">
        <f t="shared" si="6"/>
        <v>6.25</v>
      </c>
      <c r="O136" s="11">
        <v>5</v>
      </c>
      <c r="P136" s="48">
        <v>4</v>
      </c>
    </row>
    <row r="137" spans="1:16" x14ac:dyDescent="0.35">
      <c r="A137" s="11">
        <v>228</v>
      </c>
      <c r="B137" s="11" t="s">
        <v>115</v>
      </c>
      <c r="C137" s="11" t="s">
        <v>120</v>
      </c>
      <c r="E137" s="11" t="s">
        <v>87</v>
      </c>
      <c r="F137" s="11" t="s">
        <v>117</v>
      </c>
      <c r="G137" s="11" t="s">
        <v>118</v>
      </c>
      <c r="H137" s="9" t="str">
        <f t="shared" si="7"/>
        <v>Accessories, Cuff Links, , Mens, One Size, Gold</v>
      </c>
      <c r="I137" s="9" t="str">
        <f t="shared" si="8"/>
        <v>228 Accessories, Cuff Links, , Mens, One Size, Gold</v>
      </c>
      <c r="J137" s="5" t="s">
        <v>90</v>
      </c>
      <c r="K137" s="12">
        <v>2.5</v>
      </c>
      <c r="L137" s="38">
        <f t="shared" si="9"/>
        <v>1.5</v>
      </c>
      <c r="M137" s="34" t="str">
        <f t="shared" ref="M137:M163" si="10">IF(L137&lt;&gt;$L$3,"*","")</f>
        <v/>
      </c>
      <c r="N137" s="12">
        <f t="shared" ref="N137:N163" si="11">K137*(1+L137)</f>
        <v>6.25</v>
      </c>
      <c r="O137" s="11">
        <v>5</v>
      </c>
      <c r="P137" s="48">
        <v>3</v>
      </c>
    </row>
    <row r="138" spans="1:16" x14ac:dyDescent="0.35">
      <c r="A138" s="11">
        <v>229</v>
      </c>
      <c r="B138" s="11" t="s">
        <v>115</v>
      </c>
      <c r="C138" s="11" t="s">
        <v>120</v>
      </c>
      <c r="E138" s="11" t="s">
        <v>87</v>
      </c>
      <c r="F138" s="11" t="s">
        <v>117</v>
      </c>
      <c r="G138" s="11" t="s">
        <v>119</v>
      </c>
      <c r="H138" s="9" t="str">
        <f t="shared" ref="H138:H163" si="12">B138&amp;", "&amp;C138&amp;", "&amp;D138&amp;", "&amp;E138&amp;", "&amp;F138&amp;", "&amp;G138</f>
        <v>Accessories, Cuff Links, , Mens, One Size, Silver</v>
      </c>
      <c r="I138" s="9" t="str">
        <f t="shared" ref="I138:I163" si="13">A138&amp;" "&amp;H138</f>
        <v>229 Accessories, Cuff Links, , Mens, One Size, Silver</v>
      </c>
      <c r="J138" s="5" t="s">
        <v>90</v>
      </c>
      <c r="K138" s="12">
        <v>2.5</v>
      </c>
      <c r="L138" s="38">
        <f t="shared" ref="L138:L163" si="14">IF($L$3="","",$L$3)</f>
        <v>1.5</v>
      </c>
      <c r="M138" s="34" t="str">
        <f t="shared" si="10"/>
        <v/>
      </c>
      <c r="N138" s="12">
        <f t="shared" si="11"/>
        <v>6.25</v>
      </c>
      <c r="O138" s="11">
        <v>5</v>
      </c>
      <c r="P138" s="48">
        <v>3</v>
      </c>
    </row>
    <row r="139" spans="1:16" x14ac:dyDescent="0.35">
      <c r="A139" s="11">
        <v>230</v>
      </c>
      <c r="B139" s="11" t="s">
        <v>115</v>
      </c>
      <c r="C139" s="11" t="s">
        <v>121</v>
      </c>
      <c r="D139" s="11" t="s">
        <v>122</v>
      </c>
      <c r="E139" s="11" t="s">
        <v>123</v>
      </c>
      <c r="F139" s="11" t="s">
        <v>123</v>
      </c>
      <c r="G139" s="11" t="s">
        <v>124</v>
      </c>
      <c r="H139" s="9" t="str">
        <f t="shared" si="12"/>
        <v>Accessories, Hair Accessories, Ponytail Ties, Women, Women, Assorted Set</v>
      </c>
      <c r="I139" s="9" t="str">
        <f t="shared" si="13"/>
        <v>230 Accessories, Hair Accessories, Ponytail Ties, Women, Women, Assorted Set</v>
      </c>
      <c r="J139" s="5" t="s">
        <v>90</v>
      </c>
      <c r="K139" s="12">
        <v>4.5</v>
      </c>
      <c r="L139" s="38">
        <f t="shared" si="14"/>
        <v>1.5</v>
      </c>
      <c r="M139" s="34" t="str">
        <f t="shared" si="10"/>
        <v/>
      </c>
      <c r="N139" s="12">
        <f t="shared" si="11"/>
        <v>11.25</v>
      </c>
      <c r="O139" s="11">
        <v>5</v>
      </c>
      <c r="P139" s="48">
        <v>3</v>
      </c>
    </row>
    <row r="140" spans="1:16" x14ac:dyDescent="0.35">
      <c r="A140" s="11">
        <v>231</v>
      </c>
      <c r="B140" s="11" t="s">
        <v>115</v>
      </c>
      <c r="C140" s="11" t="s">
        <v>121</v>
      </c>
      <c r="D140" s="11" t="s">
        <v>125</v>
      </c>
      <c r="E140" s="11" t="s">
        <v>123</v>
      </c>
      <c r="F140" s="11" t="s">
        <v>123</v>
      </c>
      <c r="G140" s="11" t="s">
        <v>124</v>
      </c>
      <c r="H140" s="9" t="str">
        <f t="shared" si="12"/>
        <v>Accessories, Hair Accessories, Headbands, Women, Women, Assorted Set</v>
      </c>
      <c r="I140" s="9" t="str">
        <f t="shared" si="13"/>
        <v>231 Accessories, Hair Accessories, Headbands, Women, Women, Assorted Set</v>
      </c>
      <c r="J140" s="5" t="s">
        <v>90</v>
      </c>
      <c r="K140" s="12">
        <v>4.5</v>
      </c>
      <c r="L140" s="38">
        <f t="shared" si="14"/>
        <v>1.5</v>
      </c>
      <c r="M140" s="34" t="str">
        <f t="shared" si="10"/>
        <v/>
      </c>
      <c r="N140" s="12">
        <f t="shared" si="11"/>
        <v>11.25</v>
      </c>
      <c r="O140" s="11">
        <v>5</v>
      </c>
      <c r="P140" s="48">
        <v>2</v>
      </c>
    </row>
    <row r="141" spans="1:16" x14ac:dyDescent="0.35">
      <c r="A141" s="11">
        <v>232</v>
      </c>
      <c r="B141" s="11" t="s">
        <v>115</v>
      </c>
      <c r="C141" s="11" t="s">
        <v>121</v>
      </c>
      <c r="D141" s="11" t="s">
        <v>122</v>
      </c>
      <c r="E141" s="11" t="s">
        <v>97</v>
      </c>
      <c r="F141" s="11" t="s">
        <v>97</v>
      </c>
      <c r="G141" s="11" t="s">
        <v>124</v>
      </c>
      <c r="H141" s="9" t="str">
        <f t="shared" si="12"/>
        <v>Accessories, Hair Accessories, Ponytail Ties, Girls, Girls, Assorted Set</v>
      </c>
      <c r="I141" s="9" t="str">
        <f t="shared" si="13"/>
        <v>232 Accessories, Hair Accessories, Ponytail Ties, Girls, Girls, Assorted Set</v>
      </c>
      <c r="J141" s="5" t="s">
        <v>90</v>
      </c>
      <c r="K141" s="12">
        <v>4.5</v>
      </c>
      <c r="L141" s="38">
        <f t="shared" si="14"/>
        <v>1.5</v>
      </c>
      <c r="M141" s="34" t="str">
        <f t="shared" si="10"/>
        <v/>
      </c>
      <c r="N141" s="12">
        <f t="shared" si="11"/>
        <v>11.25</v>
      </c>
      <c r="O141" s="11">
        <v>5</v>
      </c>
      <c r="P141" s="48">
        <v>1</v>
      </c>
    </row>
    <row r="142" spans="1:16" x14ac:dyDescent="0.35">
      <c r="A142" s="11">
        <v>233</v>
      </c>
      <c r="B142" s="11" t="s">
        <v>115</v>
      </c>
      <c r="C142" s="11" t="s">
        <v>121</v>
      </c>
      <c r="D142" s="11" t="s">
        <v>125</v>
      </c>
      <c r="E142" s="11" t="s">
        <v>97</v>
      </c>
      <c r="F142" s="11" t="s">
        <v>97</v>
      </c>
      <c r="G142" s="11" t="s">
        <v>124</v>
      </c>
      <c r="H142" s="9" t="str">
        <f t="shared" si="12"/>
        <v>Accessories, Hair Accessories, Headbands, Girls, Girls, Assorted Set</v>
      </c>
      <c r="I142" s="9" t="str">
        <f t="shared" si="13"/>
        <v>233 Accessories, Hair Accessories, Headbands, Girls, Girls, Assorted Set</v>
      </c>
      <c r="J142" s="5" t="s">
        <v>90</v>
      </c>
      <c r="K142" s="12">
        <v>4.5</v>
      </c>
      <c r="L142" s="38">
        <f t="shared" si="14"/>
        <v>1.5</v>
      </c>
      <c r="M142" s="34" t="str">
        <f t="shared" si="10"/>
        <v/>
      </c>
      <c r="N142" s="12">
        <f t="shared" si="11"/>
        <v>11.25</v>
      </c>
      <c r="O142" s="11">
        <v>5</v>
      </c>
      <c r="P142" s="48">
        <v>3</v>
      </c>
    </row>
    <row r="143" spans="1:16" x14ac:dyDescent="0.35">
      <c r="A143" s="11">
        <v>234</v>
      </c>
      <c r="B143" s="11" t="s">
        <v>115</v>
      </c>
      <c r="C143" s="11" t="s">
        <v>126</v>
      </c>
      <c r="D143" s="11" t="s">
        <v>127</v>
      </c>
      <c r="E143" s="11" t="s">
        <v>123</v>
      </c>
      <c r="F143" s="11" t="s">
        <v>128</v>
      </c>
      <c r="G143" s="11" t="s">
        <v>118</v>
      </c>
      <c r="H143" s="9" t="str">
        <f t="shared" si="12"/>
        <v>Accessories, Jewelry, Necklace, Women, 18", Gold</v>
      </c>
      <c r="I143" s="9" t="str">
        <f t="shared" si="13"/>
        <v>234 Accessories, Jewelry, Necklace, Women, 18", Gold</v>
      </c>
      <c r="J143" s="5" t="s">
        <v>90</v>
      </c>
      <c r="K143" s="12">
        <v>17.5</v>
      </c>
      <c r="L143" s="38">
        <f t="shared" si="14"/>
        <v>1.5</v>
      </c>
      <c r="M143" s="34" t="str">
        <f t="shared" si="10"/>
        <v/>
      </c>
      <c r="N143" s="12">
        <f t="shared" si="11"/>
        <v>43.75</v>
      </c>
      <c r="O143" s="11">
        <v>5</v>
      </c>
      <c r="P143" s="48">
        <v>2</v>
      </c>
    </row>
    <row r="144" spans="1:16" x14ac:dyDescent="0.35">
      <c r="A144" s="11">
        <v>235</v>
      </c>
      <c r="B144" s="11" t="s">
        <v>115</v>
      </c>
      <c r="C144" s="11" t="s">
        <v>126</v>
      </c>
      <c r="D144" s="11" t="s">
        <v>127</v>
      </c>
      <c r="E144" s="11" t="s">
        <v>123</v>
      </c>
      <c r="F144" s="11" t="s">
        <v>128</v>
      </c>
      <c r="G144" s="11" t="s">
        <v>119</v>
      </c>
      <c r="H144" s="9" t="str">
        <f t="shared" si="12"/>
        <v>Accessories, Jewelry, Necklace, Women, 18", Silver</v>
      </c>
      <c r="I144" s="9" t="str">
        <f t="shared" si="13"/>
        <v>235 Accessories, Jewelry, Necklace, Women, 18", Silver</v>
      </c>
      <c r="J144" s="5" t="s">
        <v>90</v>
      </c>
      <c r="K144" s="12">
        <v>17.5</v>
      </c>
      <c r="L144" s="38">
        <f t="shared" si="14"/>
        <v>1.5</v>
      </c>
      <c r="M144" s="34" t="str">
        <f t="shared" si="10"/>
        <v/>
      </c>
      <c r="N144" s="12">
        <f t="shared" si="11"/>
        <v>43.75</v>
      </c>
      <c r="O144" s="11">
        <v>5</v>
      </c>
      <c r="P144" s="48">
        <v>3</v>
      </c>
    </row>
    <row r="145" spans="1:16" x14ac:dyDescent="0.35">
      <c r="A145" s="11">
        <v>236</v>
      </c>
      <c r="B145" s="11" t="s">
        <v>115</v>
      </c>
      <c r="C145" s="11" t="s">
        <v>126</v>
      </c>
      <c r="D145" s="11" t="s">
        <v>127</v>
      </c>
      <c r="E145" s="11" t="s">
        <v>97</v>
      </c>
      <c r="F145" s="11" t="s">
        <v>129</v>
      </c>
      <c r="G145" s="11" t="s">
        <v>118</v>
      </c>
      <c r="H145" s="9" t="str">
        <f t="shared" si="12"/>
        <v>Accessories, Jewelry, Necklace, Girls, 10", Gold</v>
      </c>
      <c r="I145" s="9" t="str">
        <f t="shared" si="13"/>
        <v>236 Accessories, Jewelry, Necklace, Girls, 10", Gold</v>
      </c>
      <c r="J145" s="5" t="s">
        <v>90</v>
      </c>
      <c r="K145" s="12">
        <v>14.5</v>
      </c>
      <c r="L145" s="38">
        <f t="shared" si="14"/>
        <v>1.5</v>
      </c>
      <c r="M145" s="34" t="str">
        <f t="shared" si="10"/>
        <v/>
      </c>
      <c r="N145" s="12">
        <f t="shared" si="11"/>
        <v>36.25</v>
      </c>
      <c r="O145" s="11">
        <v>5</v>
      </c>
      <c r="P145" s="48">
        <v>0</v>
      </c>
    </row>
    <row r="146" spans="1:16" x14ac:dyDescent="0.35">
      <c r="A146" s="11">
        <v>237</v>
      </c>
      <c r="B146" s="11" t="s">
        <v>115</v>
      </c>
      <c r="C146" s="11" t="s">
        <v>126</v>
      </c>
      <c r="D146" s="11" t="s">
        <v>127</v>
      </c>
      <c r="E146" s="11" t="s">
        <v>97</v>
      </c>
      <c r="F146" s="11" t="s">
        <v>129</v>
      </c>
      <c r="G146" s="11" t="s">
        <v>119</v>
      </c>
      <c r="H146" s="9" t="str">
        <f t="shared" si="12"/>
        <v>Accessories, Jewelry, Necklace, Girls, 10", Silver</v>
      </c>
      <c r="I146" s="9" t="str">
        <f t="shared" si="13"/>
        <v>237 Accessories, Jewelry, Necklace, Girls, 10", Silver</v>
      </c>
      <c r="J146" s="5" t="s">
        <v>90</v>
      </c>
      <c r="K146" s="12">
        <v>14.5</v>
      </c>
      <c r="L146" s="38">
        <f t="shared" si="14"/>
        <v>1.5</v>
      </c>
      <c r="M146" s="34" t="str">
        <f t="shared" si="10"/>
        <v/>
      </c>
      <c r="N146" s="12">
        <f t="shared" si="11"/>
        <v>36.25</v>
      </c>
      <c r="O146" s="11">
        <v>5</v>
      </c>
      <c r="P146" s="48">
        <v>4</v>
      </c>
    </row>
    <row r="147" spans="1:16" x14ac:dyDescent="0.35">
      <c r="A147" s="11">
        <v>238</v>
      </c>
      <c r="B147" s="11" t="s">
        <v>115</v>
      </c>
      <c r="C147" s="11" t="s">
        <v>126</v>
      </c>
      <c r="D147" s="11" t="s">
        <v>130</v>
      </c>
      <c r="E147" s="11" t="s">
        <v>123</v>
      </c>
      <c r="F147" s="11" t="s">
        <v>131</v>
      </c>
      <c r="G147" s="11" t="s">
        <v>118</v>
      </c>
      <c r="H147" s="9" t="str">
        <f t="shared" si="12"/>
        <v>Accessories, Jewelry, Bracelet, Women, 8", Gold</v>
      </c>
      <c r="I147" s="9" t="str">
        <f t="shared" si="13"/>
        <v>238 Accessories, Jewelry, Bracelet, Women, 8", Gold</v>
      </c>
      <c r="J147" s="5" t="s">
        <v>90</v>
      </c>
      <c r="K147" s="12">
        <v>4</v>
      </c>
      <c r="L147" s="38">
        <f t="shared" si="14"/>
        <v>1.5</v>
      </c>
      <c r="M147" s="34" t="str">
        <f t="shared" si="10"/>
        <v/>
      </c>
      <c r="N147" s="12">
        <f t="shared" si="11"/>
        <v>10</v>
      </c>
      <c r="O147" s="11">
        <v>5</v>
      </c>
      <c r="P147" s="48">
        <v>4</v>
      </c>
    </row>
    <row r="148" spans="1:16" x14ac:dyDescent="0.35">
      <c r="A148" s="11">
        <v>239</v>
      </c>
      <c r="B148" s="11" t="s">
        <v>115</v>
      </c>
      <c r="C148" s="11" t="s">
        <v>126</v>
      </c>
      <c r="D148" s="11" t="s">
        <v>130</v>
      </c>
      <c r="E148" s="11" t="s">
        <v>123</v>
      </c>
      <c r="F148" s="11" t="s">
        <v>131</v>
      </c>
      <c r="G148" s="11" t="s">
        <v>119</v>
      </c>
      <c r="H148" s="9" t="str">
        <f t="shared" si="12"/>
        <v>Accessories, Jewelry, Bracelet, Women, 8", Silver</v>
      </c>
      <c r="I148" s="9" t="str">
        <f t="shared" si="13"/>
        <v>239 Accessories, Jewelry, Bracelet, Women, 8", Silver</v>
      </c>
      <c r="J148" s="5" t="s">
        <v>90</v>
      </c>
      <c r="K148" s="12">
        <v>4</v>
      </c>
      <c r="L148" s="38">
        <f t="shared" si="14"/>
        <v>1.5</v>
      </c>
      <c r="M148" s="34" t="str">
        <f t="shared" si="10"/>
        <v/>
      </c>
      <c r="N148" s="12">
        <f t="shared" si="11"/>
        <v>10</v>
      </c>
      <c r="O148" s="11">
        <v>5</v>
      </c>
      <c r="P148" s="48">
        <v>2</v>
      </c>
    </row>
    <row r="149" spans="1:16" x14ac:dyDescent="0.35">
      <c r="A149" s="11">
        <v>240</v>
      </c>
      <c r="B149" s="11" t="s">
        <v>115</v>
      </c>
      <c r="C149" s="11" t="s">
        <v>126</v>
      </c>
      <c r="D149" s="11" t="s">
        <v>130</v>
      </c>
      <c r="E149" s="11" t="s">
        <v>97</v>
      </c>
      <c r="F149" s="11" t="s">
        <v>132</v>
      </c>
      <c r="G149" s="11" t="s">
        <v>118</v>
      </c>
      <c r="H149" s="9" t="str">
        <f t="shared" si="12"/>
        <v>Accessories, Jewelry, Bracelet, Girls, 5", Gold</v>
      </c>
      <c r="I149" s="9" t="str">
        <f t="shared" si="13"/>
        <v>240 Accessories, Jewelry, Bracelet, Girls, 5", Gold</v>
      </c>
      <c r="J149" s="5" t="s">
        <v>90</v>
      </c>
      <c r="K149" s="12">
        <v>4.5</v>
      </c>
      <c r="L149" s="38">
        <f t="shared" si="14"/>
        <v>1.5</v>
      </c>
      <c r="M149" s="34" t="str">
        <f t="shared" si="10"/>
        <v/>
      </c>
      <c r="N149" s="12">
        <f t="shared" si="11"/>
        <v>11.25</v>
      </c>
      <c r="O149" s="11">
        <v>5</v>
      </c>
      <c r="P149" s="48">
        <v>5</v>
      </c>
    </row>
    <row r="150" spans="1:16" x14ac:dyDescent="0.35">
      <c r="A150" s="11">
        <v>241</v>
      </c>
      <c r="B150" s="11" t="s">
        <v>115</v>
      </c>
      <c r="C150" s="11" t="s">
        <v>126</v>
      </c>
      <c r="D150" s="11" t="s">
        <v>130</v>
      </c>
      <c r="E150" s="11" t="s">
        <v>97</v>
      </c>
      <c r="F150" s="11" t="s">
        <v>132</v>
      </c>
      <c r="G150" s="11" t="s">
        <v>119</v>
      </c>
      <c r="H150" s="9" t="str">
        <f t="shared" si="12"/>
        <v>Accessories, Jewelry, Bracelet, Girls, 5", Silver</v>
      </c>
      <c r="I150" s="9" t="str">
        <f t="shared" si="13"/>
        <v>241 Accessories, Jewelry, Bracelet, Girls, 5", Silver</v>
      </c>
      <c r="J150" s="5" t="s">
        <v>90</v>
      </c>
      <c r="K150" s="12">
        <v>4.5</v>
      </c>
      <c r="L150" s="38">
        <f t="shared" si="14"/>
        <v>1.5</v>
      </c>
      <c r="M150" s="34" t="str">
        <f t="shared" si="10"/>
        <v/>
      </c>
      <c r="N150" s="12">
        <f t="shared" si="11"/>
        <v>11.25</v>
      </c>
      <c r="O150" s="11">
        <v>5</v>
      </c>
      <c r="P150" s="48">
        <v>4</v>
      </c>
    </row>
    <row r="151" spans="1:16" x14ac:dyDescent="0.35">
      <c r="A151" s="11">
        <v>242</v>
      </c>
      <c r="B151" s="11" t="s">
        <v>133</v>
      </c>
      <c r="C151" s="11" t="s">
        <v>134</v>
      </c>
      <c r="D151" s="11" t="s">
        <v>135</v>
      </c>
      <c r="E151" s="11" t="s">
        <v>123</v>
      </c>
      <c r="F151" s="11" t="s">
        <v>123</v>
      </c>
      <c r="G151" s="11" t="s">
        <v>101</v>
      </c>
      <c r="H151" s="9" t="str">
        <f t="shared" si="12"/>
        <v>Hats, Sun hat, Eyelet, Women, Women, White</v>
      </c>
      <c r="I151" s="9" t="str">
        <f t="shared" si="13"/>
        <v>242 Hats, Sun hat, Eyelet, Women, Women, White</v>
      </c>
      <c r="J151" s="5" t="s">
        <v>90</v>
      </c>
      <c r="K151" s="12">
        <v>5.5</v>
      </c>
      <c r="L151" s="38">
        <f t="shared" si="14"/>
        <v>1.5</v>
      </c>
      <c r="M151" s="34" t="str">
        <f t="shared" si="10"/>
        <v/>
      </c>
      <c r="N151" s="12">
        <f t="shared" si="11"/>
        <v>13.75</v>
      </c>
      <c r="O151" s="11">
        <v>5</v>
      </c>
      <c r="P151" s="48">
        <v>2</v>
      </c>
    </row>
    <row r="152" spans="1:16" x14ac:dyDescent="0.35">
      <c r="A152" s="11">
        <v>243</v>
      </c>
      <c r="B152" s="11" t="s">
        <v>133</v>
      </c>
      <c r="C152" s="11" t="s">
        <v>134</v>
      </c>
      <c r="D152" s="11" t="s">
        <v>135</v>
      </c>
      <c r="E152" s="11" t="s">
        <v>123</v>
      </c>
      <c r="F152" s="11" t="s">
        <v>123</v>
      </c>
      <c r="G152" s="11" t="s">
        <v>100</v>
      </c>
      <c r="H152" s="9" t="str">
        <f t="shared" si="12"/>
        <v>Hats, Sun hat, Eyelet, Women, Women, Blue</v>
      </c>
      <c r="I152" s="9" t="str">
        <f t="shared" si="13"/>
        <v>243 Hats, Sun hat, Eyelet, Women, Women, Blue</v>
      </c>
      <c r="J152" s="5" t="s">
        <v>90</v>
      </c>
      <c r="K152" s="12">
        <v>5.5</v>
      </c>
      <c r="L152" s="38">
        <f t="shared" si="14"/>
        <v>1.5</v>
      </c>
      <c r="M152" s="34" t="str">
        <f t="shared" si="10"/>
        <v/>
      </c>
      <c r="N152" s="12">
        <f t="shared" si="11"/>
        <v>13.75</v>
      </c>
      <c r="O152" s="11">
        <v>5</v>
      </c>
      <c r="P152" s="48">
        <v>0</v>
      </c>
    </row>
    <row r="153" spans="1:16" x14ac:dyDescent="0.35">
      <c r="A153" s="11">
        <v>244</v>
      </c>
      <c r="B153" s="11" t="s">
        <v>133</v>
      </c>
      <c r="C153" s="11" t="s">
        <v>134</v>
      </c>
      <c r="D153" s="11" t="s">
        <v>135</v>
      </c>
      <c r="E153" s="11" t="s">
        <v>97</v>
      </c>
      <c r="F153" s="11" t="s">
        <v>97</v>
      </c>
      <c r="G153" s="11" t="s">
        <v>101</v>
      </c>
      <c r="H153" s="9" t="str">
        <f t="shared" si="12"/>
        <v>Hats, Sun hat, Eyelet, Girls, Girls, White</v>
      </c>
      <c r="I153" s="9" t="str">
        <f t="shared" si="13"/>
        <v>244 Hats, Sun hat, Eyelet, Girls, Girls, White</v>
      </c>
      <c r="J153" s="5" t="s">
        <v>90</v>
      </c>
      <c r="K153" s="12">
        <v>4</v>
      </c>
      <c r="L153" s="38">
        <f t="shared" si="14"/>
        <v>1.5</v>
      </c>
      <c r="M153" s="34" t="str">
        <f t="shared" si="10"/>
        <v/>
      </c>
      <c r="N153" s="12">
        <f t="shared" si="11"/>
        <v>10</v>
      </c>
      <c r="O153" s="11">
        <v>5</v>
      </c>
      <c r="P153" s="48">
        <v>1</v>
      </c>
    </row>
    <row r="154" spans="1:16" x14ac:dyDescent="0.35">
      <c r="A154" s="11">
        <v>245</v>
      </c>
      <c r="B154" s="11" t="s">
        <v>133</v>
      </c>
      <c r="C154" s="11" t="s">
        <v>134</v>
      </c>
      <c r="D154" s="11" t="s">
        <v>135</v>
      </c>
      <c r="E154" s="11" t="s">
        <v>97</v>
      </c>
      <c r="F154" s="11" t="s">
        <v>97</v>
      </c>
      <c r="G154" s="11" t="s">
        <v>100</v>
      </c>
      <c r="H154" s="9" t="str">
        <f t="shared" si="12"/>
        <v>Hats, Sun hat, Eyelet, Girls, Girls, Blue</v>
      </c>
      <c r="I154" s="9" t="str">
        <f t="shared" si="13"/>
        <v>245 Hats, Sun hat, Eyelet, Girls, Girls, Blue</v>
      </c>
      <c r="J154" s="5" t="s">
        <v>90</v>
      </c>
      <c r="K154" s="12">
        <v>4</v>
      </c>
      <c r="L154" s="38">
        <f t="shared" si="14"/>
        <v>1.5</v>
      </c>
      <c r="M154" s="34" t="str">
        <f t="shared" si="10"/>
        <v/>
      </c>
      <c r="N154" s="12">
        <f t="shared" si="11"/>
        <v>10</v>
      </c>
      <c r="O154" s="11">
        <v>5</v>
      </c>
      <c r="P154" s="48">
        <v>2</v>
      </c>
    </row>
    <row r="155" spans="1:16" x14ac:dyDescent="0.35">
      <c r="A155" s="11">
        <v>246</v>
      </c>
      <c r="B155" s="11" t="s">
        <v>133</v>
      </c>
      <c r="C155" s="11" t="s">
        <v>136</v>
      </c>
      <c r="D155" s="11" t="s">
        <v>137</v>
      </c>
      <c r="E155" s="11" t="s">
        <v>87</v>
      </c>
      <c r="F155" s="11" t="s">
        <v>87</v>
      </c>
      <c r="G155" s="11" t="s">
        <v>100</v>
      </c>
      <c r="H155" s="9" t="str">
        <f t="shared" si="12"/>
        <v>Hats, Ball cap, Cotton, Mens, Mens, Blue</v>
      </c>
      <c r="I155" s="9" t="str">
        <f t="shared" si="13"/>
        <v>246 Hats, Ball cap, Cotton, Mens, Mens, Blue</v>
      </c>
      <c r="J155" s="5" t="s">
        <v>90</v>
      </c>
      <c r="K155" s="12">
        <v>2.5</v>
      </c>
      <c r="L155" s="38">
        <f t="shared" si="14"/>
        <v>1.5</v>
      </c>
      <c r="M155" s="34" t="str">
        <f t="shared" si="10"/>
        <v/>
      </c>
      <c r="N155" s="12">
        <f t="shared" si="11"/>
        <v>6.25</v>
      </c>
      <c r="O155" s="11">
        <v>5</v>
      </c>
      <c r="P155" s="48">
        <v>3</v>
      </c>
    </row>
    <row r="156" spans="1:16" x14ac:dyDescent="0.35">
      <c r="A156" s="11">
        <v>247</v>
      </c>
      <c r="B156" s="11" t="s">
        <v>133</v>
      </c>
      <c r="C156" s="11" t="s">
        <v>136</v>
      </c>
      <c r="D156" s="11" t="s">
        <v>137</v>
      </c>
      <c r="E156" s="11" t="s">
        <v>87</v>
      </c>
      <c r="F156" s="11" t="s">
        <v>87</v>
      </c>
      <c r="G156" s="11" t="s">
        <v>99</v>
      </c>
      <c r="H156" s="9" t="str">
        <f t="shared" si="12"/>
        <v>Hats, Ball cap, Cotton, Mens, Mens, Green</v>
      </c>
      <c r="I156" s="9" t="str">
        <f t="shared" si="13"/>
        <v>247 Hats, Ball cap, Cotton, Mens, Mens, Green</v>
      </c>
      <c r="J156" s="5" t="s">
        <v>90</v>
      </c>
      <c r="K156" s="12">
        <v>2.5</v>
      </c>
      <c r="L156" s="38">
        <f t="shared" si="14"/>
        <v>1.5</v>
      </c>
      <c r="M156" s="34" t="str">
        <f t="shared" si="10"/>
        <v/>
      </c>
      <c r="N156" s="12">
        <f t="shared" si="11"/>
        <v>6.25</v>
      </c>
      <c r="O156" s="11">
        <v>5</v>
      </c>
      <c r="P156" s="48">
        <v>2</v>
      </c>
    </row>
    <row r="157" spans="1:16" x14ac:dyDescent="0.35">
      <c r="A157" s="11">
        <v>248</v>
      </c>
      <c r="B157" s="11" t="s">
        <v>133</v>
      </c>
      <c r="C157" s="11" t="s">
        <v>136</v>
      </c>
      <c r="D157" s="11" t="s">
        <v>137</v>
      </c>
      <c r="E157" s="11" t="s">
        <v>87</v>
      </c>
      <c r="F157" s="11" t="s">
        <v>87</v>
      </c>
      <c r="G157" s="11" t="s">
        <v>114</v>
      </c>
      <c r="H157" s="9" t="str">
        <f t="shared" si="12"/>
        <v>Hats, Ball cap, Cotton, Mens, Mens, Red</v>
      </c>
      <c r="I157" s="9" t="str">
        <f t="shared" si="13"/>
        <v>248 Hats, Ball cap, Cotton, Mens, Mens, Red</v>
      </c>
      <c r="J157" s="5" t="s">
        <v>90</v>
      </c>
      <c r="K157" s="12">
        <v>2.5</v>
      </c>
      <c r="L157" s="38">
        <f t="shared" si="14"/>
        <v>1.5</v>
      </c>
      <c r="M157" s="34" t="str">
        <f t="shared" si="10"/>
        <v/>
      </c>
      <c r="N157" s="12">
        <f t="shared" si="11"/>
        <v>6.25</v>
      </c>
      <c r="O157" s="11">
        <v>5</v>
      </c>
      <c r="P157" s="48">
        <v>3</v>
      </c>
    </row>
    <row r="158" spans="1:16" x14ac:dyDescent="0.35">
      <c r="A158" s="11">
        <v>249</v>
      </c>
      <c r="B158" s="11" t="s">
        <v>133</v>
      </c>
      <c r="C158" s="11" t="s">
        <v>136</v>
      </c>
      <c r="D158" s="11" t="s">
        <v>137</v>
      </c>
      <c r="E158" s="11" t="s">
        <v>95</v>
      </c>
      <c r="F158" s="11" t="s">
        <v>95</v>
      </c>
      <c r="G158" s="11" t="s">
        <v>100</v>
      </c>
      <c r="H158" s="9" t="str">
        <f t="shared" si="12"/>
        <v>Hats, Ball cap, Cotton, Womens, Womens, Blue</v>
      </c>
      <c r="I158" s="9" t="str">
        <f t="shared" si="13"/>
        <v>249 Hats, Ball cap, Cotton, Womens, Womens, Blue</v>
      </c>
      <c r="J158" s="5" t="s">
        <v>90</v>
      </c>
      <c r="K158" s="12">
        <v>2.5</v>
      </c>
      <c r="L158" s="38">
        <f t="shared" si="14"/>
        <v>1.5</v>
      </c>
      <c r="M158" s="34" t="str">
        <f t="shared" si="10"/>
        <v/>
      </c>
      <c r="N158" s="12">
        <f t="shared" si="11"/>
        <v>6.25</v>
      </c>
      <c r="O158" s="11">
        <v>5</v>
      </c>
      <c r="P158" s="48">
        <v>2</v>
      </c>
    </row>
    <row r="159" spans="1:16" x14ac:dyDescent="0.35">
      <c r="A159" s="11">
        <v>250</v>
      </c>
      <c r="B159" s="11" t="s">
        <v>133</v>
      </c>
      <c r="C159" s="11" t="s">
        <v>136</v>
      </c>
      <c r="D159" s="11" t="s">
        <v>137</v>
      </c>
      <c r="E159" s="11" t="s">
        <v>95</v>
      </c>
      <c r="F159" s="11" t="s">
        <v>95</v>
      </c>
      <c r="G159" s="11" t="s">
        <v>99</v>
      </c>
      <c r="H159" s="9" t="str">
        <f t="shared" si="12"/>
        <v>Hats, Ball cap, Cotton, Womens, Womens, Green</v>
      </c>
      <c r="I159" s="9" t="str">
        <f t="shared" si="13"/>
        <v>250 Hats, Ball cap, Cotton, Womens, Womens, Green</v>
      </c>
      <c r="J159" s="5" t="s">
        <v>90</v>
      </c>
      <c r="K159" s="12">
        <v>2.5</v>
      </c>
      <c r="L159" s="38">
        <f t="shared" si="14"/>
        <v>1.5</v>
      </c>
      <c r="M159" s="34" t="str">
        <f t="shared" si="10"/>
        <v/>
      </c>
      <c r="N159" s="12">
        <f t="shared" si="11"/>
        <v>6.25</v>
      </c>
      <c r="O159" s="11">
        <v>5</v>
      </c>
      <c r="P159" s="48">
        <v>2</v>
      </c>
    </row>
    <row r="160" spans="1:16" x14ac:dyDescent="0.35">
      <c r="A160" s="11">
        <v>251</v>
      </c>
      <c r="B160" s="11" t="s">
        <v>133</v>
      </c>
      <c r="C160" s="11" t="s">
        <v>136</v>
      </c>
      <c r="D160" s="11" t="s">
        <v>137</v>
      </c>
      <c r="E160" s="11" t="s">
        <v>95</v>
      </c>
      <c r="F160" s="11" t="s">
        <v>95</v>
      </c>
      <c r="G160" s="11" t="s">
        <v>114</v>
      </c>
      <c r="H160" s="9" t="str">
        <f t="shared" si="12"/>
        <v>Hats, Ball cap, Cotton, Womens, Womens, Red</v>
      </c>
      <c r="I160" s="9" t="str">
        <f t="shared" si="13"/>
        <v>251 Hats, Ball cap, Cotton, Womens, Womens, Red</v>
      </c>
      <c r="J160" s="5" t="s">
        <v>90</v>
      </c>
      <c r="K160" s="12">
        <v>2.5</v>
      </c>
      <c r="L160" s="38">
        <f t="shared" si="14"/>
        <v>1.5</v>
      </c>
      <c r="M160" s="34" t="str">
        <f t="shared" si="10"/>
        <v/>
      </c>
      <c r="N160" s="12">
        <f t="shared" si="11"/>
        <v>6.25</v>
      </c>
      <c r="O160" s="11">
        <v>5</v>
      </c>
      <c r="P160" s="48">
        <v>1</v>
      </c>
    </row>
    <row r="161" spans="1:16" x14ac:dyDescent="0.35">
      <c r="A161" s="11">
        <v>252</v>
      </c>
      <c r="B161" s="11" t="s">
        <v>133</v>
      </c>
      <c r="C161" s="11" t="s">
        <v>136</v>
      </c>
      <c r="D161" s="11" t="s">
        <v>137</v>
      </c>
      <c r="E161" s="11" t="s">
        <v>138</v>
      </c>
      <c r="F161" s="11" t="s">
        <v>138</v>
      </c>
      <c r="G161" s="11" t="s">
        <v>100</v>
      </c>
      <c r="H161" s="9" t="str">
        <f t="shared" si="12"/>
        <v>Hats, Ball cap, Cotton, Kids, Kids, Blue</v>
      </c>
      <c r="I161" s="9" t="str">
        <f t="shared" si="13"/>
        <v>252 Hats, Ball cap, Cotton, Kids, Kids, Blue</v>
      </c>
      <c r="J161" s="5" t="s">
        <v>90</v>
      </c>
      <c r="K161" s="12">
        <v>2.5</v>
      </c>
      <c r="L161" s="38">
        <f t="shared" si="14"/>
        <v>1.5</v>
      </c>
      <c r="M161" s="34" t="str">
        <f t="shared" si="10"/>
        <v/>
      </c>
      <c r="N161" s="12">
        <f t="shared" si="11"/>
        <v>6.25</v>
      </c>
      <c r="O161" s="11">
        <v>5</v>
      </c>
      <c r="P161" s="48">
        <v>4</v>
      </c>
    </row>
    <row r="162" spans="1:16" x14ac:dyDescent="0.35">
      <c r="A162" s="11">
        <v>253</v>
      </c>
      <c r="B162" s="11" t="s">
        <v>133</v>
      </c>
      <c r="C162" s="11" t="s">
        <v>136</v>
      </c>
      <c r="D162" s="11" t="s">
        <v>137</v>
      </c>
      <c r="E162" s="11" t="s">
        <v>138</v>
      </c>
      <c r="F162" s="11" t="s">
        <v>138</v>
      </c>
      <c r="G162" s="11" t="s">
        <v>99</v>
      </c>
      <c r="H162" s="9" t="str">
        <f t="shared" si="12"/>
        <v>Hats, Ball cap, Cotton, Kids, Kids, Green</v>
      </c>
      <c r="I162" s="9" t="str">
        <f t="shared" si="13"/>
        <v>253 Hats, Ball cap, Cotton, Kids, Kids, Green</v>
      </c>
      <c r="J162" s="5" t="s">
        <v>90</v>
      </c>
      <c r="K162" s="12">
        <v>2.5</v>
      </c>
      <c r="L162" s="38">
        <f t="shared" si="14"/>
        <v>1.5</v>
      </c>
      <c r="M162" s="34" t="str">
        <f t="shared" si="10"/>
        <v/>
      </c>
      <c r="N162" s="12">
        <f t="shared" si="11"/>
        <v>6.25</v>
      </c>
      <c r="O162" s="11">
        <v>5</v>
      </c>
      <c r="P162" s="48">
        <v>2</v>
      </c>
    </row>
    <row r="163" spans="1:16" x14ac:dyDescent="0.35">
      <c r="A163" s="11">
        <v>254</v>
      </c>
      <c r="B163" s="11" t="s">
        <v>133</v>
      </c>
      <c r="C163" s="11" t="s">
        <v>136</v>
      </c>
      <c r="D163" s="11" t="s">
        <v>137</v>
      </c>
      <c r="E163" s="11" t="s">
        <v>138</v>
      </c>
      <c r="F163" s="11" t="s">
        <v>138</v>
      </c>
      <c r="G163" s="11" t="s">
        <v>114</v>
      </c>
      <c r="H163" s="9" t="str">
        <f t="shared" si="12"/>
        <v>Hats, Ball cap, Cotton, Kids, Kids, Red</v>
      </c>
      <c r="I163" s="9" t="str">
        <f t="shared" si="13"/>
        <v>254 Hats, Ball cap, Cotton, Kids, Kids, Red</v>
      </c>
      <c r="J163" s="5" t="s">
        <v>90</v>
      </c>
      <c r="K163" s="12">
        <v>2.5</v>
      </c>
      <c r="L163" s="38">
        <f t="shared" si="14"/>
        <v>1.5</v>
      </c>
      <c r="M163" s="34" t="str">
        <f t="shared" si="10"/>
        <v/>
      </c>
      <c r="N163" s="12">
        <f t="shared" si="11"/>
        <v>6.25</v>
      </c>
      <c r="O163" s="11">
        <v>5</v>
      </c>
      <c r="P163" s="48">
        <v>2</v>
      </c>
    </row>
  </sheetData>
  <mergeCells count="4">
    <mergeCell ref="L1:L2"/>
    <mergeCell ref="N1:P6"/>
    <mergeCell ref="G3:J3"/>
    <mergeCell ref="F4:K4"/>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7BF2A-F08A-4ECF-A32C-8A001954EE93}">
  <dimension ref="A1:I165"/>
  <sheetViews>
    <sheetView topLeftCell="A10" zoomScale="70" zoomScaleNormal="70" workbookViewId="0">
      <selection activeCell="C16" sqref="C16"/>
    </sheetView>
  </sheetViews>
  <sheetFormatPr defaultRowHeight="18" x14ac:dyDescent="0.2"/>
  <cols>
    <col min="1" max="1" width="15" style="5" customWidth="1"/>
    <col min="2" max="6" width="20.5" style="5" customWidth="1"/>
    <col min="7" max="7" width="20.5" style="116" customWidth="1"/>
    <col min="8" max="8" width="18.33203125" style="113" customWidth="1"/>
    <col min="9" max="9" width="101.1640625" style="5" customWidth="1"/>
    <col min="10" max="16384" width="9.33203125" style="5"/>
  </cols>
  <sheetData>
    <row r="1" spans="1:9" ht="18" customHeight="1" x14ac:dyDescent="0.2">
      <c r="A1" s="1" t="s">
        <v>0</v>
      </c>
    </row>
    <row r="2" spans="1:9" ht="18" customHeight="1" x14ac:dyDescent="0.2">
      <c r="A2" s="5" t="s">
        <v>1</v>
      </c>
      <c r="B2" s="55"/>
      <c r="D2" s="55"/>
    </row>
    <row r="3" spans="1:9" ht="18" customHeight="1" x14ac:dyDescent="0.2">
      <c r="A3" s="5" t="s">
        <v>2</v>
      </c>
      <c r="B3" s="55"/>
      <c r="D3" s="55"/>
    </row>
    <row r="4" spans="1:9" ht="18" customHeight="1" x14ac:dyDescent="0.2">
      <c r="A4" s="5" t="s">
        <v>357</v>
      </c>
      <c r="B4" s="55"/>
      <c r="D4" s="55"/>
    </row>
    <row r="5" spans="1:9" ht="18" customHeight="1" x14ac:dyDescent="0.2">
      <c r="B5" s="55"/>
      <c r="D5" s="55"/>
    </row>
    <row r="6" spans="1:9" ht="18" customHeight="1" x14ac:dyDescent="0.2">
      <c r="B6" s="55"/>
      <c r="D6" s="55"/>
    </row>
    <row r="7" spans="1:9" x14ac:dyDescent="0.25">
      <c r="B7" s="55"/>
      <c r="G7" s="117"/>
      <c r="H7" s="117"/>
    </row>
    <row r="9" spans="1:9" ht="25.5" customHeight="1" x14ac:dyDescent="0.2">
      <c r="H9" s="115"/>
    </row>
    <row r="10" spans="1:9" ht="62.25" customHeight="1" x14ac:dyDescent="0.2">
      <c r="A10" s="19" t="s">
        <v>70</v>
      </c>
      <c r="B10" s="19" t="s">
        <v>71</v>
      </c>
      <c r="C10" s="19" t="s">
        <v>72</v>
      </c>
      <c r="D10" s="19" t="s">
        <v>73</v>
      </c>
      <c r="E10" s="19" t="s">
        <v>74</v>
      </c>
      <c r="F10" s="19" t="s">
        <v>75</v>
      </c>
      <c r="G10" s="19" t="s">
        <v>76</v>
      </c>
      <c r="H10" s="107" t="s">
        <v>358</v>
      </c>
      <c r="I10" s="19" t="s">
        <v>360</v>
      </c>
    </row>
    <row r="11" spans="1:9" x14ac:dyDescent="0.2">
      <c r="A11" s="11">
        <v>100</v>
      </c>
      <c r="B11" s="5" t="str">
        <f>VLOOKUP(A11,'[1]Inventory List'!$A$8:$M$163,2)</f>
        <v>Clothing</v>
      </c>
      <c r="C11" s="5" t="str">
        <f>VLOOKUP(A11,'[1]Inventory List'!$A$8:$M$163,3)</f>
        <v>Pant</v>
      </c>
      <c r="D11" s="5" t="str">
        <f>VLOOKUP(A11,'[1]Inventory List'!$A$8:$M$163,4)</f>
        <v>Dress</v>
      </c>
      <c r="E11" s="5" t="str">
        <f>VLOOKUP(A11,'[1]Inventory List'!$A$8:$M$163,5)</f>
        <v>Mens</v>
      </c>
      <c r="F11" s="5" t="str">
        <f>VLOOKUP(A11,'[1]Inventory List'!$A$8:$M$163,6)</f>
        <v>S</v>
      </c>
      <c r="G11" s="116" t="str">
        <f>VLOOKUP(A11,'[1]Inventory List'!$A$8:$M$163,7)</f>
        <v>Black</v>
      </c>
      <c r="H11" s="113">
        <v>2</v>
      </c>
      <c r="I11" s="5" t="str">
        <f t="shared" ref="I11:I42" si="0">A11&amp;" "&amp;B11&amp;", "&amp;C11&amp;", "&amp;D11&amp;", "&amp;E11&amp;", "&amp;F11&amp;", "&amp;G11</f>
        <v>100 Clothing, Pant, Dress, Mens, S, Black</v>
      </c>
    </row>
    <row r="12" spans="1:9" x14ac:dyDescent="0.2">
      <c r="A12" s="11">
        <v>101</v>
      </c>
      <c r="B12" s="5" t="str">
        <f>VLOOKUP(A12,'[1]Inventory List'!$A$8:$M$163,2)</f>
        <v>Clothing</v>
      </c>
      <c r="C12" s="5" t="str">
        <f>VLOOKUP(A12,'[1]Inventory List'!$A$8:$M$163,3)</f>
        <v>Pant</v>
      </c>
      <c r="D12" s="5" t="str">
        <f>VLOOKUP(A12,'[1]Inventory List'!$A$8:$M$163,4)</f>
        <v>Dress</v>
      </c>
      <c r="E12" s="5" t="str">
        <f>VLOOKUP(A12,'[1]Inventory List'!$A$8:$M$163,5)</f>
        <v>Mens</v>
      </c>
      <c r="F12" s="5" t="str">
        <f>VLOOKUP(A12,'[1]Inventory List'!$A$8:$M$163,6)</f>
        <v>S</v>
      </c>
      <c r="G12" s="116" t="str">
        <f>VLOOKUP(A12,'[1]Inventory List'!$A$8:$M$163,7)</f>
        <v>Brown</v>
      </c>
      <c r="H12" s="113">
        <v>2</v>
      </c>
      <c r="I12" s="5" t="str">
        <f t="shared" si="0"/>
        <v>101 Clothing, Pant, Dress, Mens, S, Brown</v>
      </c>
    </row>
    <row r="13" spans="1:9" x14ac:dyDescent="0.2">
      <c r="A13" s="11">
        <v>102</v>
      </c>
      <c r="B13" s="5" t="str">
        <f>VLOOKUP(A13,'[1]Inventory List'!$A$8:$M$163,2)</f>
        <v>Clothing</v>
      </c>
      <c r="C13" s="5" t="str">
        <f>VLOOKUP(A13,'[1]Inventory List'!$A$8:$M$163,3)</f>
        <v>Pant</v>
      </c>
      <c r="D13" s="5" t="str">
        <f>VLOOKUP(A13,'[1]Inventory List'!$A$8:$M$163,4)</f>
        <v>Dress</v>
      </c>
      <c r="E13" s="5" t="str">
        <f>VLOOKUP(A13,'[1]Inventory List'!$A$8:$M$163,5)</f>
        <v>Mens</v>
      </c>
      <c r="F13" s="5" t="str">
        <f>VLOOKUP(A13,'[1]Inventory List'!$A$8:$M$163,6)</f>
        <v>S</v>
      </c>
      <c r="G13" s="116" t="str">
        <f>VLOOKUP(A13,'[1]Inventory List'!$A$8:$M$163,7)</f>
        <v>Tan</v>
      </c>
      <c r="H13" s="114">
        <v>4</v>
      </c>
      <c r="I13" s="5" t="str">
        <f t="shared" si="0"/>
        <v>102 Clothing, Pant, Dress, Mens, S, Tan</v>
      </c>
    </row>
    <row r="14" spans="1:9" x14ac:dyDescent="0.2">
      <c r="A14" s="11">
        <v>103</v>
      </c>
      <c r="B14" s="5" t="str">
        <f>VLOOKUP(A14,'[1]Inventory List'!$A$8:$M$163,2)</f>
        <v>Clothing</v>
      </c>
      <c r="C14" s="5" t="str">
        <f>VLOOKUP(A14,'[1]Inventory List'!$A$8:$M$163,3)</f>
        <v>Pant</v>
      </c>
      <c r="D14" s="5" t="str">
        <f>VLOOKUP(A14,'[1]Inventory List'!$A$8:$M$163,4)</f>
        <v>Dress</v>
      </c>
      <c r="E14" s="5" t="str">
        <f>VLOOKUP(A14,'[1]Inventory List'!$A$8:$M$163,5)</f>
        <v>Mens</v>
      </c>
      <c r="F14" s="5" t="str">
        <f>VLOOKUP(A14,'[1]Inventory List'!$A$8:$M$163,6)</f>
        <v>M</v>
      </c>
      <c r="G14" s="116" t="str">
        <f>VLOOKUP(A14,'[1]Inventory List'!$A$8:$M$163,7)</f>
        <v>Black</v>
      </c>
      <c r="H14" s="113">
        <v>0</v>
      </c>
      <c r="I14" s="5" t="str">
        <f t="shared" si="0"/>
        <v>103 Clothing, Pant, Dress, Mens, M, Black</v>
      </c>
    </row>
    <row r="15" spans="1:9" x14ac:dyDescent="0.2">
      <c r="A15" s="11">
        <v>104</v>
      </c>
      <c r="B15" s="5" t="str">
        <f>VLOOKUP(A15,'[1]Inventory List'!$A$8:$M$163,2)</f>
        <v>Clothing</v>
      </c>
      <c r="C15" s="5" t="str">
        <f>VLOOKUP(A15,'[1]Inventory List'!$A$8:$M$163,3)</f>
        <v>Pant</v>
      </c>
      <c r="D15" s="5" t="str">
        <f>VLOOKUP(A15,'[1]Inventory List'!$A$8:$M$163,4)</f>
        <v>Dress</v>
      </c>
      <c r="E15" s="5" t="str">
        <f>VLOOKUP(A15,'[1]Inventory List'!$A$8:$M$163,5)</f>
        <v>Mens</v>
      </c>
      <c r="F15" s="5" t="str">
        <f>VLOOKUP(A15,'[1]Inventory List'!$A$8:$M$163,6)</f>
        <v>M</v>
      </c>
      <c r="G15" s="116" t="str">
        <f>VLOOKUP(A15,'[1]Inventory List'!$A$8:$M$163,7)</f>
        <v>Brown</v>
      </c>
      <c r="H15" s="113">
        <v>2</v>
      </c>
      <c r="I15" s="5" t="str">
        <f t="shared" si="0"/>
        <v>104 Clothing, Pant, Dress, Mens, M, Brown</v>
      </c>
    </row>
    <row r="16" spans="1:9" x14ac:dyDescent="0.2">
      <c r="A16" s="11">
        <v>105</v>
      </c>
      <c r="B16" s="5" t="str">
        <f>VLOOKUP(A16,'[1]Inventory List'!$A$8:$M$163,2)</f>
        <v>Clothing</v>
      </c>
      <c r="C16" s="5" t="str">
        <f>VLOOKUP(A16,'[1]Inventory List'!$A$8:$M$163,3)</f>
        <v>Pant</v>
      </c>
      <c r="D16" s="5" t="str">
        <f>VLOOKUP(A16,'[1]Inventory List'!$A$8:$M$163,4)</f>
        <v>Dress</v>
      </c>
      <c r="E16" s="5" t="str">
        <f>VLOOKUP(A16,'[1]Inventory List'!$A$8:$M$163,5)</f>
        <v>Mens</v>
      </c>
      <c r="F16" s="5" t="str">
        <f>VLOOKUP(A16,'[1]Inventory List'!$A$8:$M$163,6)</f>
        <v>M</v>
      </c>
      <c r="G16" s="116" t="str">
        <f>VLOOKUP(A16,'[1]Inventory List'!$A$8:$M$163,7)</f>
        <v>Tan</v>
      </c>
      <c r="H16" s="113">
        <v>1</v>
      </c>
      <c r="I16" s="5" t="str">
        <f t="shared" si="0"/>
        <v>105 Clothing, Pant, Dress, Mens, M, Tan</v>
      </c>
    </row>
    <row r="17" spans="1:9" x14ac:dyDescent="0.2">
      <c r="A17" s="11">
        <v>106</v>
      </c>
      <c r="B17" s="5" t="str">
        <f>VLOOKUP(A17,'[1]Inventory List'!$A$8:$M$163,2)</f>
        <v>Clothing</v>
      </c>
      <c r="C17" s="5" t="str">
        <f>VLOOKUP(A17,'[1]Inventory List'!$A$8:$M$163,3)</f>
        <v>Pant</v>
      </c>
      <c r="D17" s="5" t="str">
        <f>VLOOKUP(A17,'[1]Inventory List'!$A$8:$M$163,4)</f>
        <v>Dress</v>
      </c>
      <c r="E17" s="5" t="str">
        <f>VLOOKUP(A17,'[1]Inventory List'!$A$8:$M$163,5)</f>
        <v>Mens</v>
      </c>
      <c r="F17" s="5" t="str">
        <f>VLOOKUP(A17,'[1]Inventory List'!$A$8:$M$163,6)</f>
        <v>L</v>
      </c>
      <c r="G17" s="116" t="str">
        <f>VLOOKUP(A17,'[1]Inventory List'!$A$8:$M$163,7)</f>
        <v>Black</v>
      </c>
      <c r="H17" s="113">
        <v>1</v>
      </c>
      <c r="I17" s="5" t="str">
        <f t="shared" si="0"/>
        <v>106 Clothing, Pant, Dress, Mens, L, Black</v>
      </c>
    </row>
    <row r="18" spans="1:9" x14ac:dyDescent="0.2">
      <c r="A18" s="11">
        <v>107</v>
      </c>
      <c r="B18" s="5" t="str">
        <f>VLOOKUP(A18,'[1]Inventory List'!$A$8:$M$163,2)</f>
        <v>Clothing</v>
      </c>
      <c r="C18" s="5" t="str">
        <f>VLOOKUP(A18,'[1]Inventory List'!$A$8:$M$163,3)</f>
        <v>Pant</v>
      </c>
      <c r="D18" s="5" t="str">
        <f>VLOOKUP(A18,'[1]Inventory List'!$A$8:$M$163,4)</f>
        <v>Dress</v>
      </c>
      <c r="E18" s="5" t="str">
        <f>VLOOKUP(A18,'[1]Inventory List'!$A$8:$M$163,5)</f>
        <v>Mens</v>
      </c>
      <c r="F18" s="5" t="str">
        <f>VLOOKUP(A18,'[1]Inventory List'!$A$8:$M$163,6)</f>
        <v>L</v>
      </c>
      <c r="G18" s="116" t="str">
        <f>VLOOKUP(A18,'[1]Inventory List'!$A$8:$M$163,7)</f>
        <v>Brown</v>
      </c>
      <c r="H18" s="113">
        <v>1</v>
      </c>
      <c r="I18" s="5" t="str">
        <f t="shared" si="0"/>
        <v>107 Clothing, Pant, Dress, Mens, L, Brown</v>
      </c>
    </row>
    <row r="19" spans="1:9" x14ac:dyDescent="0.2">
      <c r="A19" s="11">
        <v>108</v>
      </c>
      <c r="B19" s="5" t="str">
        <f>VLOOKUP(A19,'[1]Inventory List'!$A$8:$M$163,2)</f>
        <v>Clothing</v>
      </c>
      <c r="C19" s="5" t="str">
        <f>VLOOKUP(A19,'[1]Inventory List'!$A$8:$M$163,3)</f>
        <v>Pant</v>
      </c>
      <c r="D19" s="5" t="str">
        <f>VLOOKUP(A19,'[1]Inventory List'!$A$8:$M$163,4)</f>
        <v>Dress</v>
      </c>
      <c r="E19" s="5" t="str">
        <f>VLOOKUP(A19,'[1]Inventory List'!$A$8:$M$163,5)</f>
        <v>Mens</v>
      </c>
      <c r="F19" s="5" t="str">
        <f>VLOOKUP(A19,'[1]Inventory List'!$A$8:$M$163,6)</f>
        <v>L</v>
      </c>
      <c r="G19" s="116" t="str">
        <f>VLOOKUP(A19,'[1]Inventory List'!$A$8:$M$163,7)</f>
        <v>Tan</v>
      </c>
      <c r="H19" s="113">
        <v>4</v>
      </c>
      <c r="I19" s="5" t="str">
        <f t="shared" si="0"/>
        <v>108 Clothing, Pant, Dress, Mens, L, Tan</v>
      </c>
    </row>
    <row r="20" spans="1:9" x14ac:dyDescent="0.2">
      <c r="A20" s="11">
        <v>109</v>
      </c>
      <c r="B20" s="5" t="str">
        <f>VLOOKUP(A20,'[1]Inventory List'!$A$8:$M$163,2)</f>
        <v>Clothing</v>
      </c>
      <c r="C20" s="5" t="str">
        <f>VLOOKUP(A20,'[1]Inventory List'!$A$8:$M$163,3)</f>
        <v>Pant</v>
      </c>
      <c r="D20" s="5" t="str">
        <f>VLOOKUP(A20,'[1]Inventory List'!$A$8:$M$163,4)</f>
        <v>Dress</v>
      </c>
      <c r="E20" s="5" t="str">
        <f>VLOOKUP(A20,'[1]Inventory List'!$A$8:$M$163,5)</f>
        <v>Womens</v>
      </c>
      <c r="F20" s="5" t="str">
        <f>VLOOKUP(A20,'[1]Inventory List'!$A$8:$M$163,6)</f>
        <v>S</v>
      </c>
      <c r="G20" s="116" t="str">
        <f>VLOOKUP(A20,'[1]Inventory List'!$A$8:$M$163,7)</f>
        <v>Black</v>
      </c>
      <c r="H20" s="114">
        <v>3</v>
      </c>
      <c r="I20" s="5" t="str">
        <f t="shared" si="0"/>
        <v>109 Clothing, Pant, Dress, Womens, S, Black</v>
      </c>
    </row>
    <row r="21" spans="1:9" x14ac:dyDescent="0.2">
      <c r="A21" s="11">
        <v>110</v>
      </c>
      <c r="B21" s="5" t="str">
        <f>VLOOKUP(A21,'[1]Inventory List'!$A$8:$M$163,2)</f>
        <v>Clothing</v>
      </c>
      <c r="C21" s="5" t="str">
        <f>VLOOKUP(A21,'[1]Inventory List'!$A$8:$M$163,3)</f>
        <v>Pant</v>
      </c>
      <c r="D21" s="5" t="str">
        <f>VLOOKUP(A21,'[1]Inventory List'!$A$8:$M$163,4)</f>
        <v>Dress</v>
      </c>
      <c r="E21" s="5" t="str">
        <f>VLOOKUP(A21,'[1]Inventory List'!$A$8:$M$163,5)</f>
        <v>Womens</v>
      </c>
      <c r="F21" s="5" t="str">
        <f>VLOOKUP(A21,'[1]Inventory List'!$A$8:$M$163,6)</f>
        <v>S</v>
      </c>
      <c r="G21" s="116" t="str">
        <f>VLOOKUP(A21,'[1]Inventory List'!$A$8:$M$163,7)</f>
        <v>Brown</v>
      </c>
      <c r="H21" s="113">
        <v>2</v>
      </c>
      <c r="I21" s="5" t="str">
        <f t="shared" si="0"/>
        <v>110 Clothing, Pant, Dress, Womens, S, Brown</v>
      </c>
    </row>
    <row r="22" spans="1:9" x14ac:dyDescent="0.2">
      <c r="A22" s="11">
        <v>111</v>
      </c>
      <c r="B22" s="5" t="str">
        <f>VLOOKUP(A22,'[1]Inventory List'!$A$8:$M$163,2)</f>
        <v>Clothing</v>
      </c>
      <c r="C22" s="5" t="str">
        <f>VLOOKUP(A22,'[1]Inventory List'!$A$8:$M$163,3)</f>
        <v>Pant</v>
      </c>
      <c r="D22" s="5" t="str">
        <f>VLOOKUP(A22,'[1]Inventory List'!$A$8:$M$163,4)</f>
        <v>Dress</v>
      </c>
      <c r="E22" s="5" t="str">
        <f>VLOOKUP(A22,'[1]Inventory List'!$A$8:$M$163,5)</f>
        <v>Womens</v>
      </c>
      <c r="F22" s="5" t="str">
        <f>VLOOKUP(A22,'[1]Inventory List'!$A$8:$M$163,6)</f>
        <v>S</v>
      </c>
      <c r="G22" s="116" t="str">
        <f>VLOOKUP(A22,'[1]Inventory List'!$A$8:$M$163,7)</f>
        <v>Tan</v>
      </c>
      <c r="H22" s="113">
        <v>2</v>
      </c>
      <c r="I22" s="5" t="str">
        <f t="shared" si="0"/>
        <v>111 Clothing, Pant, Dress, Womens, S, Tan</v>
      </c>
    </row>
    <row r="23" spans="1:9" x14ac:dyDescent="0.2">
      <c r="A23" s="11">
        <v>112</v>
      </c>
      <c r="B23" s="5" t="str">
        <f>VLOOKUP(A23,'[1]Inventory List'!$A$8:$M$163,2)</f>
        <v>Clothing</v>
      </c>
      <c r="C23" s="5" t="str">
        <f>VLOOKUP(A23,'[1]Inventory List'!$A$8:$M$163,3)</f>
        <v>Pant</v>
      </c>
      <c r="D23" s="5" t="str">
        <f>VLOOKUP(A23,'[1]Inventory List'!$A$8:$M$163,4)</f>
        <v>Dress</v>
      </c>
      <c r="E23" s="5" t="str">
        <f>VLOOKUP(A23,'[1]Inventory List'!$A$8:$M$163,5)</f>
        <v>Womens</v>
      </c>
      <c r="F23" s="5" t="str">
        <f>VLOOKUP(A23,'[1]Inventory List'!$A$8:$M$163,6)</f>
        <v>M</v>
      </c>
      <c r="G23" s="116" t="str">
        <f>VLOOKUP(A23,'[1]Inventory List'!$A$8:$M$163,7)</f>
        <v>Black</v>
      </c>
      <c r="H23" s="113">
        <v>5</v>
      </c>
      <c r="I23" s="5" t="str">
        <f t="shared" si="0"/>
        <v>112 Clothing, Pant, Dress, Womens, M, Black</v>
      </c>
    </row>
    <row r="24" spans="1:9" x14ac:dyDescent="0.2">
      <c r="A24" s="11">
        <v>113</v>
      </c>
      <c r="B24" s="5" t="str">
        <f>VLOOKUP(A24,'[1]Inventory List'!$A$8:$M$163,2)</f>
        <v>Clothing</v>
      </c>
      <c r="C24" s="5" t="str">
        <f>VLOOKUP(A24,'[1]Inventory List'!$A$8:$M$163,3)</f>
        <v>Pant</v>
      </c>
      <c r="D24" s="5" t="str">
        <f>VLOOKUP(A24,'[1]Inventory List'!$A$8:$M$163,4)</f>
        <v>Dress</v>
      </c>
      <c r="E24" s="5" t="str">
        <f>VLOOKUP(A24,'[1]Inventory List'!$A$8:$M$163,5)</f>
        <v>Womens</v>
      </c>
      <c r="F24" s="5" t="str">
        <f>VLOOKUP(A24,'[1]Inventory List'!$A$8:$M$163,6)</f>
        <v>M</v>
      </c>
      <c r="G24" s="116" t="str">
        <f>VLOOKUP(A24,'[1]Inventory List'!$A$8:$M$163,7)</f>
        <v>Brown</v>
      </c>
      <c r="H24" s="113">
        <v>2</v>
      </c>
      <c r="I24" s="5" t="str">
        <f t="shared" si="0"/>
        <v>113 Clothing, Pant, Dress, Womens, M, Brown</v>
      </c>
    </row>
    <row r="25" spans="1:9" x14ac:dyDescent="0.2">
      <c r="A25" s="11">
        <v>114</v>
      </c>
      <c r="B25" s="5" t="str">
        <f>VLOOKUP(A25,'[1]Inventory List'!$A$8:$M$163,2)</f>
        <v>Clothing</v>
      </c>
      <c r="C25" s="5" t="str">
        <f>VLOOKUP(A25,'[1]Inventory List'!$A$8:$M$163,3)</f>
        <v>Pant</v>
      </c>
      <c r="D25" s="5" t="str">
        <f>VLOOKUP(A25,'[1]Inventory List'!$A$8:$M$163,4)</f>
        <v>Dress</v>
      </c>
      <c r="E25" s="5" t="str">
        <f>VLOOKUP(A25,'[1]Inventory List'!$A$8:$M$163,5)</f>
        <v>Womens</v>
      </c>
      <c r="F25" s="5" t="str">
        <f>VLOOKUP(A25,'[1]Inventory List'!$A$8:$M$163,6)</f>
        <v>M</v>
      </c>
      <c r="G25" s="116" t="str">
        <f>VLOOKUP(A25,'[1]Inventory List'!$A$8:$M$163,7)</f>
        <v>Tan</v>
      </c>
      <c r="H25" s="113">
        <v>1</v>
      </c>
      <c r="I25" s="5" t="str">
        <f t="shared" si="0"/>
        <v>114 Clothing, Pant, Dress, Womens, M, Tan</v>
      </c>
    </row>
    <row r="26" spans="1:9" x14ac:dyDescent="0.2">
      <c r="A26" s="11">
        <v>115</v>
      </c>
      <c r="B26" s="5" t="str">
        <f>VLOOKUP(A26,'[1]Inventory List'!$A$8:$M$163,2)</f>
        <v>Clothing</v>
      </c>
      <c r="C26" s="5" t="str">
        <f>VLOOKUP(A26,'[1]Inventory List'!$A$8:$M$163,3)</f>
        <v>Pant</v>
      </c>
      <c r="D26" s="5" t="str">
        <f>VLOOKUP(A26,'[1]Inventory List'!$A$8:$M$163,4)</f>
        <v>Dress</v>
      </c>
      <c r="E26" s="5" t="str">
        <f>VLOOKUP(A26,'[1]Inventory List'!$A$8:$M$163,5)</f>
        <v>Womens</v>
      </c>
      <c r="F26" s="5" t="str">
        <f>VLOOKUP(A26,'[1]Inventory List'!$A$8:$M$163,6)</f>
        <v>L</v>
      </c>
      <c r="G26" s="116" t="str">
        <f>VLOOKUP(A26,'[1]Inventory List'!$A$8:$M$163,7)</f>
        <v>Black</v>
      </c>
      <c r="H26" s="113">
        <v>3</v>
      </c>
      <c r="I26" s="5" t="str">
        <f t="shared" si="0"/>
        <v>115 Clothing, Pant, Dress, Womens, L, Black</v>
      </c>
    </row>
    <row r="27" spans="1:9" x14ac:dyDescent="0.2">
      <c r="A27" s="11">
        <v>116</v>
      </c>
      <c r="B27" s="5" t="str">
        <f>VLOOKUP(A27,'[1]Inventory List'!$A$8:$M$163,2)</f>
        <v>Clothing</v>
      </c>
      <c r="C27" s="5" t="str">
        <f>VLOOKUP(A27,'[1]Inventory List'!$A$8:$M$163,3)</f>
        <v>Pant</v>
      </c>
      <c r="D27" s="5" t="str">
        <f>VLOOKUP(A27,'[1]Inventory List'!$A$8:$M$163,4)</f>
        <v>Dress</v>
      </c>
      <c r="E27" s="5" t="str">
        <f>VLOOKUP(A27,'[1]Inventory List'!$A$8:$M$163,5)</f>
        <v>Womens</v>
      </c>
      <c r="F27" s="5" t="str">
        <f>VLOOKUP(A27,'[1]Inventory List'!$A$8:$M$163,6)</f>
        <v>L</v>
      </c>
      <c r="G27" s="116" t="str">
        <f>VLOOKUP(A27,'[1]Inventory List'!$A$8:$M$163,7)</f>
        <v>Brown</v>
      </c>
      <c r="H27" s="113">
        <v>4</v>
      </c>
      <c r="I27" s="5" t="str">
        <f t="shared" si="0"/>
        <v>116 Clothing, Pant, Dress, Womens, L, Brown</v>
      </c>
    </row>
    <row r="28" spans="1:9" x14ac:dyDescent="0.2">
      <c r="A28" s="11">
        <v>117</v>
      </c>
      <c r="B28" s="5" t="str">
        <f>VLOOKUP(A28,'[1]Inventory List'!$A$8:$M$163,2)</f>
        <v>Clothing</v>
      </c>
      <c r="C28" s="5" t="str">
        <f>VLOOKUP(A28,'[1]Inventory List'!$A$8:$M$163,3)</f>
        <v>Pant</v>
      </c>
      <c r="D28" s="5" t="str">
        <f>VLOOKUP(A28,'[1]Inventory List'!$A$8:$M$163,4)</f>
        <v>Dress</v>
      </c>
      <c r="E28" s="5" t="str">
        <f>VLOOKUP(A28,'[1]Inventory List'!$A$8:$M$163,5)</f>
        <v>Womens</v>
      </c>
      <c r="F28" s="5" t="str">
        <f>VLOOKUP(A28,'[1]Inventory List'!$A$8:$M$163,6)</f>
        <v>L</v>
      </c>
      <c r="G28" s="116" t="str">
        <f>VLOOKUP(A28,'[1]Inventory List'!$A$8:$M$163,7)</f>
        <v>Tan</v>
      </c>
      <c r="H28" s="113">
        <v>2</v>
      </c>
      <c r="I28" s="5" t="str">
        <f t="shared" si="0"/>
        <v>117 Clothing, Pant, Dress, Womens, L, Tan</v>
      </c>
    </row>
    <row r="29" spans="1:9" x14ac:dyDescent="0.2">
      <c r="A29" s="11">
        <v>118</v>
      </c>
      <c r="B29" s="5" t="str">
        <f>VLOOKUP(A29,'[1]Inventory List'!$A$8:$M$163,2)</f>
        <v>Clothing</v>
      </c>
      <c r="C29" s="5" t="str">
        <f>VLOOKUP(A29,'[1]Inventory List'!$A$8:$M$163,3)</f>
        <v>Pant</v>
      </c>
      <c r="D29" s="5" t="str">
        <f>VLOOKUP(A29,'[1]Inventory List'!$A$8:$M$163,4)</f>
        <v>Dress</v>
      </c>
      <c r="E29" s="5" t="str">
        <f>VLOOKUP(A29,'[1]Inventory List'!$A$8:$M$163,5)</f>
        <v>Boys</v>
      </c>
      <c r="F29" s="5" t="str">
        <f>VLOOKUP(A29,'[1]Inventory List'!$A$8:$M$163,6)</f>
        <v>S</v>
      </c>
      <c r="G29" s="116" t="str">
        <f>VLOOKUP(A29,'[1]Inventory List'!$A$8:$M$163,7)</f>
        <v>Black</v>
      </c>
      <c r="H29" s="113">
        <v>1</v>
      </c>
      <c r="I29" s="5" t="str">
        <f t="shared" si="0"/>
        <v>118 Clothing, Pant, Dress, Boys, S, Black</v>
      </c>
    </row>
    <row r="30" spans="1:9" x14ac:dyDescent="0.2">
      <c r="A30" s="11">
        <v>119</v>
      </c>
      <c r="B30" s="5" t="str">
        <f>VLOOKUP(A30,'[1]Inventory List'!$A$8:$M$163,2)</f>
        <v>Clothing</v>
      </c>
      <c r="C30" s="5" t="str">
        <f>VLOOKUP(A30,'[1]Inventory List'!$A$8:$M$163,3)</f>
        <v>Pant</v>
      </c>
      <c r="D30" s="5" t="str">
        <f>VLOOKUP(A30,'[1]Inventory List'!$A$8:$M$163,4)</f>
        <v>Dress</v>
      </c>
      <c r="E30" s="5" t="str">
        <f>VLOOKUP(A30,'[1]Inventory List'!$A$8:$M$163,5)</f>
        <v>Boys</v>
      </c>
      <c r="F30" s="5" t="str">
        <f>VLOOKUP(A30,'[1]Inventory List'!$A$8:$M$163,6)</f>
        <v>S</v>
      </c>
      <c r="G30" s="116" t="str">
        <f>VLOOKUP(A30,'[1]Inventory List'!$A$8:$M$163,7)</f>
        <v>Brown</v>
      </c>
      <c r="H30" s="113">
        <v>2</v>
      </c>
      <c r="I30" s="5" t="str">
        <f t="shared" si="0"/>
        <v>119 Clothing, Pant, Dress, Boys, S, Brown</v>
      </c>
    </row>
    <row r="31" spans="1:9" x14ac:dyDescent="0.2">
      <c r="A31" s="11">
        <v>120</v>
      </c>
      <c r="B31" s="5" t="str">
        <f>VLOOKUP(A31,'[1]Inventory List'!$A$8:$M$163,2)</f>
        <v>Clothing</v>
      </c>
      <c r="C31" s="5" t="str">
        <f>VLOOKUP(A31,'[1]Inventory List'!$A$8:$M$163,3)</f>
        <v>Pant</v>
      </c>
      <c r="D31" s="5" t="str">
        <f>VLOOKUP(A31,'[1]Inventory List'!$A$8:$M$163,4)</f>
        <v>Dress</v>
      </c>
      <c r="E31" s="5" t="str">
        <f>VLOOKUP(A31,'[1]Inventory List'!$A$8:$M$163,5)</f>
        <v>Boys</v>
      </c>
      <c r="F31" s="5" t="str">
        <f>VLOOKUP(A31,'[1]Inventory List'!$A$8:$M$163,6)</f>
        <v>S</v>
      </c>
      <c r="G31" s="116" t="str">
        <f>VLOOKUP(A31,'[1]Inventory List'!$A$8:$M$163,7)</f>
        <v>Tan</v>
      </c>
      <c r="H31" s="113">
        <v>3</v>
      </c>
      <c r="I31" s="5" t="str">
        <f t="shared" si="0"/>
        <v>120 Clothing, Pant, Dress, Boys, S, Tan</v>
      </c>
    </row>
    <row r="32" spans="1:9" x14ac:dyDescent="0.2">
      <c r="A32" s="11">
        <v>121</v>
      </c>
      <c r="B32" s="5" t="str">
        <f>VLOOKUP(A32,'[1]Inventory List'!$A$8:$M$163,2)</f>
        <v>Clothing</v>
      </c>
      <c r="C32" s="5" t="str">
        <f>VLOOKUP(A32,'[1]Inventory List'!$A$8:$M$163,3)</f>
        <v>Pant</v>
      </c>
      <c r="D32" s="5" t="str">
        <f>VLOOKUP(A32,'[1]Inventory List'!$A$8:$M$163,4)</f>
        <v>Dress</v>
      </c>
      <c r="E32" s="5" t="str">
        <f>VLOOKUP(A32,'[1]Inventory List'!$A$8:$M$163,5)</f>
        <v>Boys</v>
      </c>
      <c r="F32" s="5" t="str">
        <f>VLOOKUP(A32,'[1]Inventory List'!$A$8:$M$163,6)</f>
        <v>M</v>
      </c>
      <c r="G32" s="116" t="str">
        <f>VLOOKUP(A32,'[1]Inventory List'!$A$8:$M$163,7)</f>
        <v>Black</v>
      </c>
      <c r="H32" s="113">
        <v>3</v>
      </c>
      <c r="I32" s="5" t="str">
        <f t="shared" si="0"/>
        <v>121 Clothing, Pant, Dress, Boys, M, Black</v>
      </c>
    </row>
    <row r="33" spans="1:9" x14ac:dyDescent="0.2">
      <c r="A33" s="11">
        <v>122</v>
      </c>
      <c r="B33" s="5" t="str">
        <f>VLOOKUP(A33,'[1]Inventory List'!$A$8:$M$163,2)</f>
        <v>Clothing</v>
      </c>
      <c r="C33" s="5" t="str">
        <f>VLOOKUP(A33,'[1]Inventory List'!$A$8:$M$163,3)</f>
        <v>Pant</v>
      </c>
      <c r="D33" s="5" t="str">
        <f>VLOOKUP(A33,'[1]Inventory List'!$A$8:$M$163,4)</f>
        <v>Dress</v>
      </c>
      <c r="E33" s="5" t="str">
        <f>VLOOKUP(A33,'[1]Inventory List'!$A$8:$M$163,5)</f>
        <v>Boys</v>
      </c>
      <c r="F33" s="5" t="str">
        <f>VLOOKUP(A33,'[1]Inventory List'!$A$8:$M$163,6)</f>
        <v>M</v>
      </c>
      <c r="G33" s="116" t="str">
        <f>VLOOKUP(A33,'[1]Inventory List'!$A$8:$M$163,7)</f>
        <v>Brown</v>
      </c>
      <c r="H33" s="113">
        <v>2</v>
      </c>
      <c r="I33" s="5" t="str">
        <f t="shared" si="0"/>
        <v>122 Clothing, Pant, Dress, Boys, M, Brown</v>
      </c>
    </row>
    <row r="34" spans="1:9" x14ac:dyDescent="0.2">
      <c r="A34" s="11">
        <v>123</v>
      </c>
      <c r="B34" s="5" t="str">
        <f>VLOOKUP(A34,'[1]Inventory List'!$A$8:$M$163,2)</f>
        <v>Clothing</v>
      </c>
      <c r="C34" s="5" t="str">
        <f>VLOOKUP(A34,'[1]Inventory List'!$A$8:$M$163,3)</f>
        <v>Pant</v>
      </c>
      <c r="D34" s="5" t="str">
        <f>VLOOKUP(A34,'[1]Inventory List'!$A$8:$M$163,4)</f>
        <v>Dress</v>
      </c>
      <c r="E34" s="5" t="str">
        <f>VLOOKUP(A34,'[1]Inventory List'!$A$8:$M$163,5)</f>
        <v>Boys</v>
      </c>
      <c r="F34" s="5" t="str">
        <f>VLOOKUP(A34,'[1]Inventory List'!$A$8:$M$163,6)</f>
        <v>M</v>
      </c>
      <c r="G34" s="116" t="str">
        <f>VLOOKUP(A34,'[1]Inventory List'!$A$8:$M$163,7)</f>
        <v>Tan</v>
      </c>
      <c r="H34" s="113">
        <v>3</v>
      </c>
      <c r="I34" s="5" t="str">
        <f t="shared" si="0"/>
        <v>123 Clothing, Pant, Dress, Boys, M, Tan</v>
      </c>
    </row>
    <row r="35" spans="1:9" x14ac:dyDescent="0.2">
      <c r="A35" s="11">
        <v>124</v>
      </c>
      <c r="B35" s="5" t="str">
        <f>VLOOKUP(A35,'[1]Inventory List'!$A$8:$M$163,2)</f>
        <v>Clothing</v>
      </c>
      <c r="C35" s="5" t="str">
        <f>VLOOKUP(A35,'[1]Inventory List'!$A$8:$M$163,3)</f>
        <v>Pant</v>
      </c>
      <c r="D35" s="5" t="str">
        <f>VLOOKUP(A35,'[1]Inventory List'!$A$8:$M$163,4)</f>
        <v>Dress</v>
      </c>
      <c r="E35" s="5" t="str">
        <f>VLOOKUP(A35,'[1]Inventory List'!$A$8:$M$163,5)</f>
        <v>Boys</v>
      </c>
      <c r="F35" s="5" t="str">
        <f>VLOOKUP(A35,'[1]Inventory List'!$A$8:$M$163,6)</f>
        <v>L</v>
      </c>
      <c r="G35" s="116" t="str">
        <f>VLOOKUP(A35,'[1]Inventory List'!$A$8:$M$163,7)</f>
        <v>Black</v>
      </c>
      <c r="H35" s="113">
        <v>1</v>
      </c>
      <c r="I35" s="5" t="str">
        <f t="shared" si="0"/>
        <v>124 Clothing, Pant, Dress, Boys, L, Black</v>
      </c>
    </row>
    <row r="36" spans="1:9" x14ac:dyDescent="0.2">
      <c r="A36" s="11">
        <v>125</v>
      </c>
      <c r="B36" s="5" t="str">
        <f>VLOOKUP(A36,'[1]Inventory List'!$A$8:$M$163,2)</f>
        <v>Clothing</v>
      </c>
      <c r="C36" s="5" t="str">
        <f>VLOOKUP(A36,'[1]Inventory List'!$A$8:$M$163,3)</f>
        <v>Pant</v>
      </c>
      <c r="D36" s="5" t="str">
        <f>VLOOKUP(A36,'[1]Inventory List'!$A$8:$M$163,4)</f>
        <v>Dress</v>
      </c>
      <c r="E36" s="5" t="str">
        <f>VLOOKUP(A36,'[1]Inventory List'!$A$8:$M$163,5)</f>
        <v>Boys</v>
      </c>
      <c r="F36" s="5" t="str">
        <f>VLOOKUP(A36,'[1]Inventory List'!$A$8:$M$163,6)</f>
        <v>L</v>
      </c>
      <c r="G36" s="116" t="str">
        <f>VLOOKUP(A36,'[1]Inventory List'!$A$8:$M$163,7)</f>
        <v>Brown</v>
      </c>
      <c r="H36" s="113">
        <v>0</v>
      </c>
      <c r="I36" s="5" t="str">
        <f t="shared" si="0"/>
        <v>125 Clothing, Pant, Dress, Boys, L, Brown</v>
      </c>
    </row>
    <row r="37" spans="1:9" x14ac:dyDescent="0.2">
      <c r="A37" s="11">
        <v>126</v>
      </c>
      <c r="B37" s="5" t="str">
        <f>VLOOKUP(A37,'[1]Inventory List'!$A$8:$M$163,2)</f>
        <v>Clothing</v>
      </c>
      <c r="C37" s="5" t="str">
        <f>VLOOKUP(A37,'[1]Inventory List'!$A$8:$M$163,3)</f>
        <v>Pant</v>
      </c>
      <c r="D37" s="5" t="str">
        <f>VLOOKUP(A37,'[1]Inventory List'!$A$8:$M$163,4)</f>
        <v>Dress</v>
      </c>
      <c r="E37" s="5" t="str">
        <f>VLOOKUP(A37,'[1]Inventory List'!$A$8:$M$163,5)</f>
        <v>Boys</v>
      </c>
      <c r="F37" s="5" t="str">
        <f>VLOOKUP(A37,'[1]Inventory List'!$A$8:$M$163,6)</f>
        <v>L</v>
      </c>
      <c r="G37" s="116" t="str">
        <f>VLOOKUP(A37,'[1]Inventory List'!$A$8:$M$163,7)</f>
        <v>Tan</v>
      </c>
      <c r="H37" s="113">
        <v>3</v>
      </c>
      <c r="I37" s="5" t="str">
        <f t="shared" si="0"/>
        <v>126 Clothing, Pant, Dress, Boys, L, Tan</v>
      </c>
    </row>
    <row r="38" spans="1:9" x14ac:dyDescent="0.2">
      <c r="A38" s="11">
        <v>127</v>
      </c>
      <c r="B38" s="5" t="str">
        <f>VLOOKUP(A38,'[1]Inventory List'!$A$8:$M$163,2)</f>
        <v>Clothing</v>
      </c>
      <c r="C38" s="5" t="str">
        <f>VLOOKUP(A38,'[1]Inventory List'!$A$8:$M$163,3)</f>
        <v>Pant</v>
      </c>
      <c r="D38" s="5" t="str">
        <f>VLOOKUP(A38,'[1]Inventory List'!$A$8:$M$163,4)</f>
        <v>Dress</v>
      </c>
      <c r="E38" s="5" t="str">
        <f>VLOOKUP(A38,'[1]Inventory List'!$A$8:$M$163,5)</f>
        <v>Girls</v>
      </c>
      <c r="F38" s="5" t="str">
        <f>VLOOKUP(A38,'[1]Inventory List'!$A$8:$M$163,6)</f>
        <v>S</v>
      </c>
      <c r="G38" s="116" t="str">
        <f>VLOOKUP(A38,'[1]Inventory List'!$A$8:$M$163,7)</f>
        <v>Black</v>
      </c>
      <c r="H38" s="113">
        <v>2</v>
      </c>
      <c r="I38" s="5" t="str">
        <f t="shared" si="0"/>
        <v>127 Clothing, Pant, Dress, Girls, S, Black</v>
      </c>
    </row>
    <row r="39" spans="1:9" x14ac:dyDescent="0.2">
      <c r="A39" s="11">
        <v>128</v>
      </c>
      <c r="B39" s="5" t="str">
        <f>VLOOKUP(A39,'[1]Inventory List'!$A$8:$M$163,2)</f>
        <v>Clothing</v>
      </c>
      <c r="C39" s="5" t="str">
        <f>VLOOKUP(A39,'[1]Inventory List'!$A$8:$M$163,3)</f>
        <v>Pant</v>
      </c>
      <c r="D39" s="5" t="str">
        <f>VLOOKUP(A39,'[1]Inventory List'!$A$8:$M$163,4)</f>
        <v>Dress</v>
      </c>
      <c r="E39" s="5" t="str">
        <f>VLOOKUP(A39,'[1]Inventory List'!$A$8:$M$163,5)</f>
        <v>Girls</v>
      </c>
      <c r="F39" s="5" t="str">
        <f>VLOOKUP(A39,'[1]Inventory List'!$A$8:$M$163,6)</f>
        <v>S</v>
      </c>
      <c r="G39" s="116" t="str">
        <f>VLOOKUP(A39,'[1]Inventory List'!$A$8:$M$163,7)</f>
        <v>Brown</v>
      </c>
      <c r="H39" s="113">
        <v>1</v>
      </c>
      <c r="I39" s="5" t="str">
        <f t="shared" si="0"/>
        <v>128 Clothing, Pant, Dress, Girls, S, Brown</v>
      </c>
    </row>
    <row r="40" spans="1:9" x14ac:dyDescent="0.2">
      <c r="A40" s="11">
        <v>129</v>
      </c>
      <c r="B40" s="5" t="str">
        <f>VLOOKUP(A40,'[1]Inventory List'!$A$8:$M$163,2)</f>
        <v>Clothing</v>
      </c>
      <c r="C40" s="5" t="str">
        <f>VLOOKUP(A40,'[1]Inventory List'!$A$8:$M$163,3)</f>
        <v>Pant</v>
      </c>
      <c r="D40" s="5" t="str">
        <f>VLOOKUP(A40,'[1]Inventory List'!$A$8:$M$163,4)</f>
        <v>Dress</v>
      </c>
      <c r="E40" s="5" t="str">
        <f>VLOOKUP(A40,'[1]Inventory List'!$A$8:$M$163,5)</f>
        <v>Girls</v>
      </c>
      <c r="F40" s="5" t="str">
        <f>VLOOKUP(A40,'[1]Inventory List'!$A$8:$M$163,6)</f>
        <v>S</v>
      </c>
      <c r="G40" s="116" t="str">
        <f>VLOOKUP(A40,'[1]Inventory List'!$A$8:$M$163,7)</f>
        <v>Tan</v>
      </c>
      <c r="H40" s="113">
        <v>1</v>
      </c>
      <c r="I40" s="5" t="str">
        <f t="shared" si="0"/>
        <v>129 Clothing, Pant, Dress, Girls, S, Tan</v>
      </c>
    </row>
    <row r="41" spans="1:9" x14ac:dyDescent="0.2">
      <c r="A41" s="11">
        <v>130</v>
      </c>
      <c r="B41" s="5" t="str">
        <f>VLOOKUP(A41,'[1]Inventory List'!$A$8:$M$163,2)</f>
        <v>Clothing</v>
      </c>
      <c r="C41" s="5" t="str">
        <f>VLOOKUP(A41,'[1]Inventory List'!$A$8:$M$163,3)</f>
        <v>Pant</v>
      </c>
      <c r="D41" s="5" t="str">
        <f>VLOOKUP(A41,'[1]Inventory List'!$A$8:$M$163,4)</f>
        <v>Dress</v>
      </c>
      <c r="E41" s="5" t="str">
        <f>VLOOKUP(A41,'[1]Inventory List'!$A$8:$M$163,5)</f>
        <v>Girls</v>
      </c>
      <c r="F41" s="5" t="str">
        <f>VLOOKUP(A41,'[1]Inventory List'!$A$8:$M$163,6)</f>
        <v>M</v>
      </c>
      <c r="G41" s="116" t="str">
        <f>VLOOKUP(A41,'[1]Inventory List'!$A$8:$M$163,7)</f>
        <v>Black</v>
      </c>
      <c r="H41" s="113">
        <v>2</v>
      </c>
      <c r="I41" s="5" t="str">
        <f t="shared" si="0"/>
        <v>130 Clothing, Pant, Dress, Girls, M, Black</v>
      </c>
    </row>
    <row r="42" spans="1:9" x14ac:dyDescent="0.2">
      <c r="A42" s="11">
        <v>131</v>
      </c>
      <c r="B42" s="5" t="str">
        <f>VLOOKUP(A42,'[1]Inventory List'!$A$8:$M$163,2)</f>
        <v>Clothing</v>
      </c>
      <c r="C42" s="5" t="str">
        <f>VLOOKUP(A42,'[1]Inventory List'!$A$8:$M$163,3)</f>
        <v>Pant</v>
      </c>
      <c r="D42" s="5" t="str">
        <f>VLOOKUP(A42,'[1]Inventory List'!$A$8:$M$163,4)</f>
        <v>Dress</v>
      </c>
      <c r="E42" s="5" t="str">
        <f>VLOOKUP(A42,'[1]Inventory List'!$A$8:$M$163,5)</f>
        <v>Girls</v>
      </c>
      <c r="F42" s="5" t="str">
        <f>VLOOKUP(A42,'[1]Inventory List'!$A$8:$M$163,6)</f>
        <v>M</v>
      </c>
      <c r="G42" s="116" t="str">
        <f>VLOOKUP(A42,'[1]Inventory List'!$A$8:$M$163,7)</f>
        <v>Brown</v>
      </c>
      <c r="H42" s="113">
        <v>2</v>
      </c>
      <c r="I42" s="5" t="str">
        <f t="shared" si="0"/>
        <v>131 Clothing, Pant, Dress, Girls, M, Brown</v>
      </c>
    </row>
    <row r="43" spans="1:9" x14ac:dyDescent="0.2">
      <c r="A43" s="11">
        <v>132</v>
      </c>
      <c r="B43" s="5" t="str">
        <f>VLOOKUP(A43,'[1]Inventory List'!$A$8:$M$163,2)</f>
        <v>Clothing</v>
      </c>
      <c r="C43" s="5" t="str">
        <f>VLOOKUP(A43,'[1]Inventory List'!$A$8:$M$163,3)</f>
        <v>Pant</v>
      </c>
      <c r="D43" s="5" t="str">
        <f>VLOOKUP(A43,'[1]Inventory List'!$A$8:$M$163,4)</f>
        <v>Dress</v>
      </c>
      <c r="E43" s="5" t="str">
        <f>VLOOKUP(A43,'[1]Inventory List'!$A$8:$M$163,5)</f>
        <v>Girls</v>
      </c>
      <c r="F43" s="5" t="str">
        <f>VLOOKUP(A43,'[1]Inventory List'!$A$8:$M$163,6)</f>
        <v>M</v>
      </c>
      <c r="G43" s="116" t="str">
        <f>VLOOKUP(A43,'[1]Inventory List'!$A$8:$M$163,7)</f>
        <v>Tan</v>
      </c>
      <c r="H43" s="113">
        <v>2</v>
      </c>
      <c r="I43" s="5" t="str">
        <f t="shared" ref="I43:I74" si="1">A43&amp;" "&amp;B43&amp;", "&amp;C43&amp;", "&amp;D43&amp;", "&amp;E43&amp;", "&amp;F43&amp;", "&amp;G43</f>
        <v>132 Clothing, Pant, Dress, Girls, M, Tan</v>
      </c>
    </row>
    <row r="44" spans="1:9" x14ac:dyDescent="0.2">
      <c r="A44" s="11">
        <v>133</v>
      </c>
      <c r="B44" s="5" t="str">
        <f>VLOOKUP(A44,'[1]Inventory List'!$A$8:$M$163,2)</f>
        <v>Clothing</v>
      </c>
      <c r="C44" s="5" t="str">
        <f>VLOOKUP(A44,'[1]Inventory List'!$A$8:$M$163,3)</f>
        <v>Pant</v>
      </c>
      <c r="D44" s="5" t="str">
        <f>VLOOKUP(A44,'[1]Inventory List'!$A$8:$M$163,4)</f>
        <v>Dress</v>
      </c>
      <c r="E44" s="5" t="str">
        <f>VLOOKUP(A44,'[1]Inventory List'!$A$8:$M$163,5)</f>
        <v>Girls</v>
      </c>
      <c r="F44" s="5" t="str">
        <f>VLOOKUP(A44,'[1]Inventory List'!$A$8:$M$163,6)</f>
        <v>L</v>
      </c>
      <c r="G44" s="116" t="str">
        <f>VLOOKUP(A44,'[1]Inventory List'!$A$8:$M$163,7)</f>
        <v>Black</v>
      </c>
      <c r="H44" s="113">
        <v>0</v>
      </c>
      <c r="I44" s="5" t="str">
        <f t="shared" si="1"/>
        <v>133 Clothing, Pant, Dress, Girls, L, Black</v>
      </c>
    </row>
    <row r="45" spans="1:9" x14ac:dyDescent="0.2">
      <c r="A45" s="11">
        <v>134</v>
      </c>
      <c r="B45" s="5" t="str">
        <f>VLOOKUP(A45,'[1]Inventory List'!$A$8:$M$163,2)</f>
        <v>Clothing</v>
      </c>
      <c r="C45" s="5" t="str">
        <f>VLOOKUP(A45,'[1]Inventory List'!$A$8:$M$163,3)</f>
        <v>Pant</v>
      </c>
      <c r="D45" s="5" t="str">
        <f>VLOOKUP(A45,'[1]Inventory List'!$A$8:$M$163,4)</f>
        <v>Dress</v>
      </c>
      <c r="E45" s="5" t="str">
        <f>VLOOKUP(A45,'[1]Inventory List'!$A$8:$M$163,5)</f>
        <v>Girls</v>
      </c>
      <c r="F45" s="5" t="str">
        <f>VLOOKUP(A45,'[1]Inventory List'!$A$8:$M$163,6)</f>
        <v>L</v>
      </c>
      <c r="G45" s="116" t="str">
        <f>VLOOKUP(A45,'[1]Inventory List'!$A$8:$M$163,7)</f>
        <v>Brown</v>
      </c>
      <c r="H45" s="113">
        <v>2</v>
      </c>
      <c r="I45" s="5" t="str">
        <f t="shared" si="1"/>
        <v>134 Clothing, Pant, Dress, Girls, L, Brown</v>
      </c>
    </row>
    <row r="46" spans="1:9" x14ac:dyDescent="0.2">
      <c r="A46" s="11">
        <v>135</v>
      </c>
      <c r="B46" s="5" t="str">
        <f>VLOOKUP(A46,'[1]Inventory List'!$A$8:$M$163,2)</f>
        <v>Clothing</v>
      </c>
      <c r="C46" s="5" t="str">
        <f>VLOOKUP(A46,'[1]Inventory List'!$A$8:$M$163,3)</f>
        <v>Pant</v>
      </c>
      <c r="D46" s="5" t="str">
        <f>VLOOKUP(A46,'[1]Inventory List'!$A$8:$M$163,4)</f>
        <v>Dress</v>
      </c>
      <c r="E46" s="5" t="str">
        <f>VLOOKUP(A46,'[1]Inventory List'!$A$8:$M$163,5)</f>
        <v>Girls</v>
      </c>
      <c r="F46" s="5" t="str">
        <f>VLOOKUP(A46,'[1]Inventory List'!$A$8:$M$163,6)</f>
        <v>L</v>
      </c>
      <c r="G46" s="116" t="str">
        <f>VLOOKUP(A46,'[1]Inventory List'!$A$8:$M$163,7)</f>
        <v>Tan</v>
      </c>
      <c r="H46" s="113">
        <v>2</v>
      </c>
      <c r="I46" s="5" t="str">
        <f t="shared" si="1"/>
        <v>135 Clothing, Pant, Dress, Girls, L, Tan</v>
      </c>
    </row>
    <row r="47" spans="1:9" x14ac:dyDescent="0.2">
      <c r="A47" s="11">
        <v>136</v>
      </c>
      <c r="B47" s="5" t="str">
        <f>VLOOKUP(A47,'[1]Inventory List'!$A$8:$M$163,2)</f>
        <v>Clothing</v>
      </c>
      <c r="C47" s="5" t="str">
        <f>VLOOKUP(A47,'[1]Inventory List'!$A$8:$M$163,3)</f>
        <v>Pant</v>
      </c>
      <c r="D47" s="5" t="str">
        <f>VLOOKUP(A47,'[1]Inventory List'!$A$8:$M$163,4)</f>
        <v>Casual</v>
      </c>
      <c r="E47" s="5" t="str">
        <f>VLOOKUP(A47,'[1]Inventory List'!$A$8:$M$163,5)</f>
        <v>Mens</v>
      </c>
      <c r="F47" s="5" t="str">
        <f>VLOOKUP(A47,'[1]Inventory List'!$A$8:$M$163,6)</f>
        <v>S</v>
      </c>
      <c r="G47" s="116" t="str">
        <f>VLOOKUP(A47,'[1]Inventory List'!$A$8:$M$163,7)</f>
        <v>Green</v>
      </c>
      <c r="H47" s="113">
        <v>5</v>
      </c>
      <c r="I47" s="5" t="str">
        <f t="shared" si="1"/>
        <v>136 Clothing, Pant, Casual, Mens, S, Green</v>
      </c>
    </row>
    <row r="48" spans="1:9" x14ac:dyDescent="0.2">
      <c r="A48" s="11">
        <v>137</v>
      </c>
      <c r="B48" s="5" t="str">
        <f>VLOOKUP(A48,'[1]Inventory List'!$A$8:$M$163,2)</f>
        <v>Clothing</v>
      </c>
      <c r="C48" s="5" t="str">
        <f>VLOOKUP(A48,'[1]Inventory List'!$A$8:$M$163,3)</f>
        <v>Pant</v>
      </c>
      <c r="D48" s="5" t="str">
        <f>VLOOKUP(A48,'[1]Inventory List'!$A$8:$M$163,4)</f>
        <v>Casual</v>
      </c>
      <c r="E48" s="5" t="str">
        <f>VLOOKUP(A48,'[1]Inventory List'!$A$8:$M$163,5)</f>
        <v>Mens</v>
      </c>
      <c r="F48" s="5" t="str">
        <f>VLOOKUP(A48,'[1]Inventory List'!$A$8:$M$163,6)</f>
        <v>S</v>
      </c>
      <c r="G48" s="116" t="str">
        <f>VLOOKUP(A48,'[1]Inventory List'!$A$8:$M$163,7)</f>
        <v>Blue</v>
      </c>
      <c r="H48" s="113">
        <v>3</v>
      </c>
      <c r="I48" s="5" t="str">
        <f t="shared" si="1"/>
        <v>137 Clothing, Pant, Casual, Mens, S, Blue</v>
      </c>
    </row>
    <row r="49" spans="1:9" x14ac:dyDescent="0.2">
      <c r="A49" s="11">
        <v>138</v>
      </c>
      <c r="B49" s="5" t="str">
        <f>VLOOKUP(A49,'[1]Inventory List'!$A$8:$M$163,2)</f>
        <v>Clothing</v>
      </c>
      <c r="C49" s="5" t="str">
        <f>VLOOKUP(A49,'[1]Inventory List'!$A$8:$M$163,3)</f>
        <v>Pant</v>
      </c>
      <c r="D49" s="5" t="str">
        <f>VLOOKUP(A49,'[1]Inventory List'!$A$8:$M$163,4)</f>
        <v>Casual</v>
      </c>
      <c r="E49" s="5" t="str">
        <f>VLOOKUP(A49,'[1]Inventory List'!$A$8:$M$163,5)</f>
        <v>Mens</v>
      </c>
      <c r="F49" s="5" t="str">
        <f>VLOOKUP(A49,'[1]Inventory List'!$A$8:$M$163,6)</f>
        <v>S</v>
      </c>
      <c r="G49" s="116" t="str">
        <f>VLOOKUP(A49,'[1]Inventory List'!$A$8:$M$163,7)</f>
        <v>White</v>
      </c>
      <c r="H49" s="113">
        <v>1</v>
      </c>
      <c r="I49" s="5" t="str">
        <f t="shared" si="1"/>
        <v>138 Clothing, Pant, Casual, Mens, S, White</v>
      </c>
    </row>
    <row r="50" spans="1:9" x14ac:dyDescent="0.2">
      <c r="A50" s="11">
        <v>139</v>
      </c>
      <c r="B50" s="5" t="str">
        <f>VLOOKUP(A50,'[1]Inventory List'!$A$8:$M$163,2)</f>
        <v>Clothing</v>
      </c>
      <c r="C50" s="5" t="str">
        <f>VLOOKUP(A50,'[1]Inventory List'!$A$8:$M$163,3)</f>
        <v>Pant</v>
      </c>
      <c r="D50" s="5" t="str">
        <f>VLOOKUP(A50,'[1]Inventory List'!$A$8:$M$163,4)</f>
        <v>Casual</v>
      </c>
      <c r="E50" s="5" t="str">
        <f>VLOOKUP(A50,'[1]Inventory List'!$A$8:$M$163,5)</f>
        <v>Mens</v>
      </c>
      <c r="F50" s="5" t="str">
        <f>VLOOKUP(A50,'[1]Inventory List'!$A$8:$M$163,6)</f>
        <v>M</v>
      </c>
      <c r="G50" s="116" t="str">
        <f>VLOOKUP(A50,'[1]Inventory List'!$A$8:$M$163,7)</f>
        <v>Green</v>
      </c>
      <c r="H50" s="113">
        <v>8</v>
      </c>
      <c r="I50" s="5" t="str">
        <f t="shared" si="1"/>
        <v>139 Clothing, Pant, Casual, Mens, M, Green</v>
      </c>
    </row>
    <row r="51" spans="1:9" x14ac:dyDescent="0.2">
      <c r="A51" s="11">
        <v>140</v>
      </c>
      <c r="B51" s="5" t="str">
        <f>VLOOKUP(A51,'[1]Inventory List'!$A$8:$M$163,2)</f>
        <v>Clothing</v>
      </c>
      <c r="C51" s="5" t="str">
        <f>VLOOKUP(A51,'[1]Inventory List'!$A$8:$M$163,3)</f>
        <v>Pant</v>
      </c>
      <c r="D51" s="5" t="str">
        <f>VLOOKUP(A51,'[1]Inventory List'!$A$8:$M$163,4)</f>
        <v>Casual</v>
      </c>
      <c r="E51" s="5" t="str">
        <f>VLOOKUP(A51,'[1]Inventory List'!$A$8:$M$163,5)</f>
        <v>Mens</v>
      </c>
      <c r="F51" s="5" t="str">
        <f>VLOOKUP(A51,'[1]Inventory List'!$A$8:$M$163,6)</f>
        <v>M</v>
      </c>
      <c r="G51" s="116" t="str">
        <f>VLOOKUP(A51,'[1]Inventory List'!$A$8:$M$163,7)</f>
        <v>Blue</v>
      </c>
      <c r="H51" s="113">
        <v>4</v>
      </c>
      <c r="I51" s="5" t="str">
        <f t="shared" si="1"/>
        <v>140 Clothing, Pant, Casual, Mens, M, Blue</v>
      </c>
    </row>
    <row r="52" spans="1:9" x14ac:dyDescent="0.2">
      <c r="A52" s="11">
        <v>141</v>
      </c>
      <c r="B52" s="5" t="str">
        <f>VLOOKUP(A52,'[1]Inventory List'!$A$8:$M$163,2)</f>
        <v>Clothing</v>
      </c>
      <c r="C52" s="5" t="str">
        <f>VLOOKUP(A52,'[1]Inventory List'!$A$8:$M$163,3)</f>
        <v>Pant</v>
      </c>
      <c r="D52" s="5" t="str">
        <f>VLOOKUP(A52,'[1]Inventory List'!$A$8:$M$163,4)</f>
        <v>Casual</v>
      </c>
      <c r="E52" s="5" t="str">
        <f>VLOOKUP(A52,'[1]Inventory List'!$A$8:$M$163,5)</f>
        <v>Mens</v>
      </c>
      <c r="F52" s="5" t="str">
        <f>VLOOKUP(A52,'[1]Inventory List'!$A$8:$M$163,6)</f>
        <v>M</v>
      </c>
      <c r="G52" s="116" t="str">
        <f>VLOOKUP(A52,'[1]Inventory List'!$A$8:$M$163,7)</f>
        <v>White</v>
      </c>
      <c r="H52" s="113">
        <v>7</v>
      </c>
      <c r="I52" s="5" t="str">
        <f t="shared" si="1"/>
        <v>141 Clothing, Pant, Casual, Mens, M, White</v>
      </c>
    </row>
    <row r="53" spans="1:9" x14ac:dyDescent="0.2">
      <c r="A53" s="11">
        <v>142</v>
      </c>
      <c r="B53" s="5" t="str">
        <f>VLOOKUP(A53,'[1]Inventory List'!$A$8:$M$163,2)</f>
        <v>Clothing</v>
      </c>
      <c r="C53" s="5" t="str">
        <f>VLOOKUP(A53,'[1]Inventory List'!$A$8:$M$163,3)</f>
        <v>Pant</v>
      </c>
      <c r="D53" s="5" t="str">
        <f>VLOOKUP(A53,'[1]Inventory List'!$A$8:$M$163,4)</f>
        <v>Casual</v>
      </c>
      <c r="E53" s="5" t="str">
        <f>VLOOKUP(A53,'[1]Inventory List'!$A$8:$M$163,5)</f>
        <v>Mens</v>
      </c>
      <c r="F53" s="5" t="str">
        <f>VLOOKUP(A53,'[1]Inventory List'!$A$8:$M$163,6)</f>
        <v>L</v>
      </c>
      <c r="G53" s="116" t="str">
        <f>VLOOKUP(A53,'[1]Inventory List'!$A$8:$M$163,7)</f>
        <v>Green</v>
      </c>
      <c r="H53" s="113">
        <v>2</v>
      </c>
      <c r="I53" s="5" t="str">
        <f t="shared" si="1"/>
        <v>142 Clothing, Pant, Casual, Mens, L, Green</v>
      </c>
    </row>
    <row r="54" spans="1:9" x14ac:dyDescent="0.2">
      <c r="A54" s="11">
        <v>143</v>
      </c>
      <c r="B54" s="5" t="str">
        <f>VLOOKUP(A54,'[1]Inventory List'!$A$8:$M$163,2)</f>
        <v>Clothing</v>
      </c>
      <c r="C54" s="5" t="str">
        <f>VLOOKUP(A54,'[1]Inventory List'!$A$8:$M$163,3)</f>
        <v>Pant</v>
      </c>
      <c r="D54" s="5" t="str">
        <f>VLOOKUP(A54,'[1]Inventory List'!$A$8:$M$163,4)</f>
        <v>Casual</v>
      </c>
      <c r="E54" s="5" t="str">
        <f>VLOOKUP(A54,'[1]Inventory List'!$A$8:$M$163,5)</f>
        <v>Mens</v>
      </c>
      <c r="F54" s="5" t="str">
        <f>VLOOKUP(A54,'[1]Inventory List'!$A$8:$M$163,6)</f>
        <v>L</v>
      </c>
      <c r="G54" s="116" t="str">
        <f>VLOOKUP(A54,'[1]Inventory List'!$A$8:$M$163,7)</f>
        <v>Blue</v>
      </c>
      <c r="H54" s="113">
        <v>2</v>
      </c>
      <c r="I54" s="5" t="str">
        <f t="shared" si="1"/>
        <v>143 Clothing, Pant, Casual, Mens, L, Blue</v>
      </c>
    </row>
    <row r="55" spans="1:9" x14ac:dyDescent="0.2">
      <c r="A55" s="11">
        <v>144</v>
      </c>
      <c r="B55" s="5" t="str">
        <f>VLOOKUP(A55,'[1]Inventory List'!$A$8:$M$163,2)</f>
        <v>Clothing</v>
      </c>
      <c r="C55" s="5" t="str">
        <f>VLOOKUP(A55,'[1]Inventory List'!$A$8:$M$163,3)</f>
        <v>Pant</v>
      </c>
      <c r="D55" s="5" t="str">
        <f>VLOOKUP(A55,'[1]Inventory List'!$A$8:$M$163,4)</f>
        <v>Casual</v>
      </c>
      <c r="E55" s="5" t="str">
        <f>VLOOKUP(A55,'[1]Inventory List'!$A$8:$M$163,5)</f>
        <v>Mens</v>
      </c>
      <c r="F55" s="5" t="str">
        <f>VLOOKUP(A55,'[1]Inventory List'!$A$8:$M$163,6)</f>
        <v>L</v>
      </c>
      <c r="G55" s="116" t="str">
        <f>VLOOKUP(A55,'[1]Inventory List'!$A$8:$M$163,7)</f>
        <v>White</v>
      </c>
      <c r="H55" s="113">
        <v>2</v>
      </c>
      <c r="I55" s="5" t="str">
        <f t="shared" si="1"/>
        <v>144 Clothing, Pant, Casual, Mens, L, White</v>
      </c>
    </row>
    <row r="56" spans="1:9" x14ac:dyDescent="0.2">
      <c r="A56" s="11">
        <v>145</v>
      </c>
      <c r="B56" s="5" t="str">
        <f>VLOOKUP(A56,'[1]Inventory List'!$A$8:$M$163,2)</f>
        <v>Clothing</v>
      </c>
      <c r="C56" s="5" t="str">
        <f>VLOOKUP(A56,'[1]Inventory List'!$A$8:$M$163,3)</f>
        <v>Pant</v>
      </c>
      <c r="D56" s="5" t="str">
        <f>VLOOKUP(A56,'[1]Inventory List'!$A$8:$M$163,4)</f>
        <v>Casual</v>
      </c>
      <c r="E56" s="5" t="str">
        <f>VLOOKUP(A56,'[1]Inventory List'!$A$8:$M$163,5)</f>
        <v>Womens</v>
      </c>
      <c r="F56" s="5" t="str">
        <f>VLOOKUP(A56,'[1]Inventory List'!$A$8:$M$163,6)</f>
        <v>S</v>
      </c>
      <c r="G56" s="116" t="str">
        <f>VLOOKUP(A56,'[1]Inventory List'!$A$8:$M$163,7)</f>
        <v>Green</v>
      </c>
      <c r="H56" s="113">
        <v>3</v>
      </c>
      <c r="I56" s="5" t="str">
        <f t="shared" si="1"/>
        <v>145 Clothing, Pant, Casual, Womens, S, Green</v>
      </c>
    </row>
    <row r="57" spans="1:9" x14ac:dyDescent="0.2">
      <c r="A57" s="11">
        <v>146</v>
      </c>
      <c r="B57" s="5" t="str">
        <f>VLOOKUP(A57,'[1]Inventory List'!$A$8:$M$163,2)</f>
        <v>Clothing</v>
      </c>
      <c r="C57" s="5" t="str">
        <f>VLOOKUP(A57,'[1]Inventory List'!$A$8:$M$163,3)</f>
        <v>Pant</v>
      </c>
      <c r="D57" s="5" t="str">
        <f>VLOOKUP(A57,'[1]Inventory List'!$A$8:$M$163,4)</f>
        <v>Casual</v>
      </c>
      <c r="E57" s="5" t="str">
        <f>VLOOKUP(A57,'[1]Inventory List'!$A$8:$M$163,5)</f>
        <v>Womens</v>
      </c>
      <c r="F57" s="5" t="str">
        <f>VLOOKUP(A57,'[1]Inventory List'!$A$8:$M$163,6)</f>
        <v>S</v>
      </c>
      <c r="G57" s="116" t="str">
        <f>VLOOKUP(A57,'[1]Inventory List'!$A$8:$M$163,7)</f>
        <v>Blue</v>
      </c>
      <c r="H57" s="113">
        <v>3</v>
      </c>
      <c r="I57" s="5" t="str">
        <f t="shared" si="1"/>
        <v>146 Clothing, Pant, Casual, Womens, S, Blue</v>
      </c>
    </row>
    <row r="58" spans="1:9" x14ac:dyDescent="0.2">
      <c r="A58" s="11">
        <v>147</v>
      </c>
      <c r="B58" s="5" t="str">
        <f>VLOOKUP(A58,'[1]Inventory List'!$A$8:$M$163,2)</f>
        <v>Clothing</v>
      </c>
      <c r="C58" s="5" t="str">
        <f>VLOOKUP(A58,'[1]Inventory List'!$A$8:$M$163,3)</f>
        <v>Pant</v>
      </c>
      <c r="D58" s="5" t="str">
        <f>VLOOKUP(A58,'[1]Inventory List'!$A$8:$M$163,4)</f>
        <v>Casual</v>
      </c>
      <c r="E58" s="5" t="str">
        <f>VLOOKUP(A58,'[1]Inventory List'!$A$8:$M$163,5)</f>
        <v>Womens</v>
      </c>
      <c r="F58" s="5" t="str">
        <f>VLOOKUP(A58,'[1]Inventory List'!$A$8:$M$163,6)</f>
        <v>S</v>
      </c>
      <c r="G58" s="116" t="str">
        <f>VLOOKUP(A58,'[1]Inventory List'!$A$8:$M$163,7)</f>
        <v>White</v>
      </c>
      <c r="H58" s="113">
        <v>2</v>
      </c>
      <c r="I58" s="5" t="str">
        <f t="shared" si="1"/>
        <v>147 Clothing, Pant, Casual, Womens, S, White</v>
      </c>
    </row>
    <row r="59" spans="1:9" x14ac:dyDescent="0.2">
      <c r="A59" s="11">
        <v>148</v>
      </c>
      <c r="B59" s="5" t="str">
        <f>VLOOKUP(A59,'[1]Inventory List'!$A$8:$M$163,2)</f>
        <v>Clothing</v>
      </c>
      <c r="C59" s="5" t="str">
        <f>VLOOKUP(A59,'[1]Inventory List'!$A$8:$M$163,3)</f>
        <v>Pant</v>
      </c>
      <c r="D59" s="5" t="str">
        <f>VLOOKUP(A59,'[1]Inventory List'!$A$8:$M$163,4)</f>
        <v>Casual</v>
      </c>
      <c r="E59" s="5" t="str">
        <f>VLOOKUP(A59,'[1]Inventory List'!$A$8:$M$163,5)</f>
        <v>Womens</v>
      </c>
      <c r="F59" s="5" t="str">
        <f>VLOOKUP(A59,'[1]Inventory List'!$A$8:$M$163,6)</f>
        <v>M</v>
      </c>
      <c r="G59" s="116" t="str">
        <f>VLOOKUP(A59,'[1]Inventory List'!$A$8:$M$163,7)</f>
        <v>Green</v>
      </c>
      <c r="H59" s="113">
        <v>7</v>
      </c>
      <c r="I59" s="5" t="str">
        <f t="shared" si="1"/>
        <v>148 Clothing, Pant, Casual, Womens, M, Green</v>
      </c>
    </row>
    <row r="60" spans="1:9" x14ac:dyDescent="0.2">
      <c r="A60" s="11">
        <v>149</v>
      </c>
      <c r="B60" s="5" t="str">
        <f>VLOOKUP(A60,'[1]Inventory List'!$A$8:$M$163,2)</f>
        <v>Clothing</v>
      </c>
      <c r="C60" s="5" t="str">
        <f>VLOOKUP(A60,'[1]Inventory List'!$A$8:$M$163,3)</f>
        <v>Pant</v>
      </c>
      <c r="D60" s="5" t="str">
        <f>VLOOKUP(A60,'[1]Inventory List'!$A$8:$M$163,4)</f>
        <v>Casual</v>
      </c>
      <c r="E60" s="5" t="str">
        <f>VLOOKUP(A60,'[1]Inventory List'!$A$8:$M$163,5)</f>
        <v>Womens</v>
      </c>
      <c r="F60" s="5" t="str">
        <f>VLOOKUP(A60,'[1]Inventory List'!$A$8:$M$163,6)</f>
        <v>M</v>
      </c>
      <c r="G60" s="116" t="str">
        <f>VLOOKUP(A60,'[1]Inventory List'!$A$8:$M$163,7)</f>
        <v>Blue</v>
      </c>
      <c r="H60" s="113">
        <v>8</v>
      </c>
      <c r="I60" s="5" t="str">
        <f t="shared" si="1"/>
        <v>149 Clothing, Pant, Casual, Womens, M, Blue</v>
      </c>
    </row>
    <row r="61" spans="1:9" x14ac:dyDescent="0.2">
      <c r="A61" s="11">
        <v>150</v>
      </c>
      <c r="B61" s="5" t="str">
        <f>VLOOKUP(A61,'[1]Inventory List'!$A$8:$M$163,2)</f>
        <v>Clothing</v>
      </c>
      <c r="C61" s="5" t="str">
        <f>VLOOKUP(A61,'[1]Inventory List'!$A$8:$M$163,3)</f>
        <v>Pant</v>
      </c>
      <c r="D61" s="5" t="str">
        <f>VLOOKUP(A61,'[1]Inventory List'!$A$8:$M$163,4)</f>
        <v>Casual</v>
      </c>
      <c r="E61" s="5" t="str">
        <f>VLOOKUP(A61,'[1]Inventory List'!$A$8:$M$163,5)</f>
        <v>Womens</v>
      </c>
      <c r="F61" s="5" t="str">
        <f>VLOOKUP(A61,'[1]Inventory List'!$A$8:$M$163,6)</f>
        <v>M</v>
      </c>
      <c r="G61" s="116" t="str">
        <f>VLOOKUP(A61,'[1]Inventory List'!$A$8:$M$163,7)</f>
        <v>White</v>
      </c>
      <c r="H61" s="113">
        <v>12</v>
      </c>
      <c r="I61" s="5" t="str">
        <f t="shared" si="1"/>
        <v>150 Clothing, Pant, Casual, Womens, M, White</v>
      </c>
    </row>
    <row r="62" spans="1:9" x14ac:dyDescent="0.2">
      <c r="A62" s="11">
        <v>151</v>
      </c>
      <c r="B62" s="5" t="str">
        <f>VLOOKUP(A62,'[1]Inventory List'!$A$8:$M$163,2)</f>
        <v>Clothing</v>
      </c>
      <c r="C62" s="5" t="str">
        <f>VLOOKUP(A62,'[1]Inventory List'!$A$8:$M$163,3)</f>
        <v>Pant</v>
      </c>
      <c r="D62" s="5" t="str">
        <f>VLOOKUP(A62,'[1]Inventory List'!$A$8:$M$163,4)</f>
        <v>Casual</v>
      </c>
      <c r="E62" s="5" t="str">
        <f>VLOOKUP(A62,'[1]Inventory List'!$A$8:$M$163,5)</f>
        <v>Womens</v>
      </c>
      <c r="F62" s="5" t="str">
        <f>VLOOKUP(A62,'[1]Inventory List'!$A$8:$M$163,6)</f>
        <v>L</v>
      </c>
      <c r="G62" s="116" t="str">
        <f>VLOOKUP(A62,'[1]Inventory List'!$A$8:$M$163,7)</f>
        <v>Green</v>
      </c>
      <c r="H62" s="113">
        <v>5</v>
      </c>
      <c r="I62" s="5" t="str">
        <f t="shared" si="1"/>
        <v>151 Clothing, Pant, Casual, Womens, L, Green</v>
      </c>
    </row>
    <row r="63" spans="1:9" x14ac:dyDescent="0.2">
      <c r="A63" s="11">
        <v>152</v>
      </c>
      <c r="B63" s="5" t="str">
        <f>VLOOKUP(A63,'[1]Inventory List'!$A$8:$M$163,2)</f>
        <v>Clothing</v>
      </c>
      <c r="C63" s="5" t="str">
        <f>VLOOKUP(A63,'[1]Inventory List'!$A$8:$M$163,3)</f>
        <v>Pant</v>
      </c>
      <c r="D63" s="5" t="str">
        <f>VLOOKUP(A63,'[1]Inventory List'!$A$8:$M$163,4)</f>
        <v>Casual</v>
      </c>
      <c r="E63" s="5" t="str">
        <f>VLOOKUP(A63,'[1]Inventory List'!$A$8:$M$163,5)</f>
        <v>Womens</v>
      </c>
      <c r="F63" s="5" t="str">
        <f>VLOOKUP(A63,'[1]Inventory List'!$A$8:$M$163,6)</f>
        <v>L</v>
      </c>
      <c r="G63" s="116" t="str">
        <f>VLOOKUP(A63,'[1]Inventory List'!$A$8:$M$163,7)</f>
        <v>Blue</v>
      </c>
      <c r="H63" s="113">
        <v>2</v>
      </c>
      <c r="I63" s="5" t="str">
        <f t="shared" si="1"/>
        <v>152 Clothing, Pant, Casual, Womens, L, Blue</v>
      </c>
    </row>
    <row r="64" spans="1:9" x14ac:dyDescent="0.2">
      <c r="A64" s="11">
        <v>153</v>
      </c>
      <c r="B64" s="5" t="str">
        <f>VLOOKUP(A64,'[1]Inventory List'!$A$8:$M$163,2)</f>
        <v>Clothing</v>
      </c>
      <c r="C64" s="5" t="str">
        <f>VLOOKUP(A64,'[1]Inventory List'!$A$8:$M$163,3)</f>
        <v>Pant</v>
      </c>
      <c r="D64" s="5" t="str">
        <f>VLOOKUP(A64,'[1]Inventory List'!$A$8:$M$163,4)</f>
        <v>Casual</v>
      </c>
      <c r="E64" s="5" t="str">
        <f>VLOOKUP(A64,'[1]Inventory List'!$A$8:$M$163,5)</f>
        <v>Womens</v>
      </c>
      <c r="F64" s="5" t="str">
        <f>VLOOKUP(A64,'[1]Inventory List'!$A$8:$M$163,6)</f>
        <v>L</v>
      </c>
      <c r="G64" s="116" t="str">
        <f>VLOOKUP(A64,'[1]Inventory List'!$A$8:$M$163,7)</f>
        <v>White</v>
      </c>
      <c r="H64" s="113">
        <v>4</v>
      </c>
      <c r="I64" s="5" t="str">
        <f t="shared" si="1"/>
        <v>153 Clothing, Pant, Casual, Womens, L, White</v>
      </c>
    </row>
    <row r="65" spans="1:9" x14ac:dyDescent="0.2">
      <c r="A65" s="11">
        <v>154</v>
      </c>
      <c r="B65" s="5" t="str">
        <f>VLOOKUP(A65,'[1]Inventory List'!$A$8:$M$163,2)</f>
        <v>Clothing</v>
      </c>
      <c r="C65" s="5" t="str">
        <f>VLOOKUP(A65,'[1]Inventory List'!$A$8:$M$163,3)</f>
        <v>Pant</v>
      </c>
      <c r="D65" s="5" t="str">
        <f>VLOOKUP(A65,'[1]Inventory List'!$A$8:$M$163,4)</f>
        <v>Casual</v>
      </c>
      <c r="E65" s="5" t="str">
        <f>VLOOKUP(A65,'[1]Inventory List'!$A$8:$M$163,5)</f>
        <v>Boys</v>
      </c>
      <c r="F65" s="5" t="str">
        <f>VLOOKUP(A65,'[1]Inventory List'!$A$8:$M$163,6)</f>
        <v>S</v>
      </c>
      <c r="G65" s="116" t="str">
        <f>VLOOKUP(A65,'[1]Inventory List'!$A$8:$M$163,7)</f>
        <v>Green</v>
      </c>
      <c r="H65" s="113">
        <v>4</v>
      </c>
      <c r="I65" s="5" t="str">
        <f t="shared" si="1"/>
        <v>154 Clothing, Pant, Casual, Boys, S, Green</v>
      </c>
    </row>
    <row r="66" spans="1:9" x14ac:dyDescent="0.2">
      <c r="A66" s="11">
        <v>155</v>
      </c>
      <c r="B66" s="5" t="str">
        <f>VLOOKUP(A66,'[1]Inventory List'!$A$8:$M$163,2)</f>
        <v>Clothing</v>
      </c>
      <c r="C66" s="5" t="str">
        <f>VLOOKUP(A66,'[1]Inventory List'!$A$8:$M$163,3)</f>
        <v>Pant</v>
      </c>
      <c r="D66" s="5" t="str">
        <f>VLOOKUP(A66,'[1]Inventory List'!$A$8:$M$163,4)</f>
        <v>Casual</v>
      </c>
      <c r="E66" s="5" t="str">
        <f>VLOOKUP(A66,'[1]Inventory List'!$A$8:$M$163,5)</f>
        <v>Boys</v>
      </c>
      <c r="F66" s="5" t="str">
        <f>VLOOKUP(A66,'[1]Inventory List'!$A$8:$M$163,6)</f>
        <v>S</v>
      </c>
      <c r="G66" s="116" t="str">
        <f>VLOOKUP(A66,'[1]Inventory List'!$A$8:$M$163,7)</f>
        <v>Blue</v>
      </c>
      <c r="H66" s="113">
        <v>3</v>
      </c>
      <c r="I66" s="5" t="str">
        <f t="shared" si="1"/>
        <v>155 Clothing, Pant, Casual, Boys, S, Blue</v>
      </c>
    </row>
    <row r="67" spans="1:9" x14ac:dyDescent="0.2">
      <c r="A67" s="11">
        <v>156</v>
      </c>
      <c r="B67" s="5" t="str">
        <f>VLOOKUP(A67,'[1]Inventory List'!$A$8:$M$163,2)</f>
        <v>Clothing</v>
      </c>
      <c r="C67" s="5" t="str">
        <f>VLOOKUP(A67,'[1]Inventory List'!$A$8:$M$163,3)</f>
        <v>Pant</v>
      </c>
      <c r="D67" s="5" t="str">
        <f>VLOOKUP(A67,'[1]Inventory List'!$A$8:$M$163,4)</f>
        <v>Casual</v>
      </c>
      <c r="E67" s="5" t="str">
        <f>VLOOKUP(A67,'[1]Inventory List'!$A$8:$M$163,5)</f>
        <v>Boys</v>
      </c>
      <c r="F67" s="5" t="str">
        <f>VLOOKUP(A67,'[1]Inventory List'!$A$8:$M$163,6)</f>
        <v>S</v>
      </c>
      <c r="G67" s="116" t="str">
        <f>VLOOKUP(A67,'[1]Inventory List'!$A$8:$M$163,7)</f>
        <v>White</v>
      </c>
      <c r="H67" s="113">
        <v>3</v>
      </c>
      <c r="I67" s="5" t="str">
        <f t="shared" si="1"/>
        <v>156 Clothing, Pant, Casual, Boys, S, White</v>
      </c>
    </row>
    <row r="68" spans="1:9" x14ac:dyDescent="0.2">
      <c r="A68" s="11">
        <v>157</v>
      </c>
      <c r="B68" s="5" t="str">
        <f>VLOOKUP(A68,'[1]Inventory List'!$A$8:$M$163,2)</f>
        <v>Clothing</v>
      </c>
      <c r="C68" s="5" t="str">
        <f>VLOOKUP(A68,'[1]Inventory List'!$A$8:$M$163,3)</f>
        <v>Pant</v>
      </c>
      <c r="D68" s="5" t="str">
        <f>VLOOKUP(A68,'[1]Inventory List'!$A$8:$M$163,4)</f>
        <v>Casual</v>
      </c>
      <c r="E68" s="5" t="str">
        <f>VLOOKUP(A68,'[1]Inventory List'!$A$8:$M$163,5)</f>
        <v>Boys</v>
      </c>
      <c r="F68" s="5" t="str">
        <f>VLOOKUP(A68,'[1]Inventory List'!$A$8:$M$163,6)</f>
        <v>M</v>
      </c>
      <c r="G68" s="116" t="str">
        <f>VLOOKUP(A68,'[1]Inventory List'!$A$8:$M$163,7)</f>
        <v>Green</v>
      </c>
      <c r="H68" s="113">
        <v>1</v>
      </c>
      <c r="I68" s="5" t="str">
        <f t="shared" si="1"/>
        <v>157 Clothing, Pant, Casual, Boys, M, Green</v>
      </c>
    </row>
    <row r="69" spans="1:9" x14ac:dyDescent="0.2">
      <c r="A69" s="11">
        <v>158</v>
      </c>
      <c r="B69" s="5" t="str">
        <f>VLOOKUP(A69,'[1]Inventory List'!$A$8:$M$163,2)</f>
        <v>Clothing</v>
      </c>
      <c r="C69" s="5" t="str">
        <f>VLOOKUP(A69,'[1]Inventory List'!$A$8:$M$163,3)</f>
        <v>Pant</v>
      </c>
      <c r="D69" s="5" t="str">
        <f>VLOOKUP(A69,'[1]Inventory List'!$A$8:$M$163,4)</f>
        <v>Casual</v>
      </c>
      <c r="E69" s="5" t="str">
        <f>VLOOKUP(A69,'[1]Inventory List'!$A$8:$M$163,5)</f>
        <v>Boys</v>
      </c>
      <c r="F69" s="5" t="str">
        <f>VLOOKUP(A69,'[1]Inventory List'!$A$8:$M$163,6)</f>
        <v>M</v>
      </c>
      <c r="G69" s="116" t="str">
        <f>VLOOKUP(A69,'[1]Inventory List'!$A$8:$M$163,7)</f>
        <v>Blue</v>
      </c>
      <c r="H69" s="113">
        <v>6</v>
      </c>
      <c r="I69" s="5" t="str">
        <f t="shared" si="1"/>
        <v>158 Clothing, Pant, Casual, Boys, M, Blue</v>
      </c>
    </row>
    <row r="70" spans="1:9" x14ac:dyDescent="0.2">
      <c r="A70" s="11">
        <v>159</v>
      </c>
      <c r="B70" s="5" t="str">
        <f>VLOOKUP(A70,'[1]Inventory List'!$A$8:$M$163,2)</f>
        <v>Clothing</v>
      </c>
      <c r="C70" s="5" t="str">
        <f>VLOOKUP(A70,'[1]Inventory List'!$A$8:$M$163,3)</f>
        <v>Pant</v>
      </c>
      <c r="D70" s="5" t="str">
        <f>VLOOKUP(A70,'[1]Inventory List'!$A$8:$M$163,4)</f>
        <v>Casual</v>
      </c>
      <c r="E70" s="5" t="str">
        <f>VLOOKUP(A70,'[1]Inventory List'!$A$8:$M$163,5)</f>
        <v>Boys</v>
      </c>
      <c r="F70" s="5" t="str">
        <f>VLOOKUP(A70,'[1]Inventory List'!$A$8:$M$163,6)</f>
        <v>M</v>
      </c>
      <c r="G70" s="116" t="str">
        <f>VLOOKUP(A70,'[1]Inventory List'!$A$8:$M$163,7)</f>
        <v>White</v>
      </c>
      <c r="H70" s="113">
        <v>8</v>
      </c>
      <c r="I70" s="5" t="str">
        <f t="shared" si="1"/>
        <v>159 Clothing, Pant, Casual, Boys, M, White</v>
      </c>
    </row>
    <row r="71" spans="1:9" x14ac:dyDescent="0.2">
      <c r="A71" s="11">
        <v>160</v>
      </c>
      <c r="B71" s="5" t="str">
        <f>VLOOKUP(A71,'[1]Inventory List'!$A$8:$M$163,2)</f>
        <v>Clothing</v>
      </c>
      <c r="C71" s="5" t="str">
        <f>VLOOKUP(A71,'[1]Inventory List'!$A$8:$M$163,3)</f>
        <v>Pant</v>
      </c>
      <c r="D71" s="5" t="str">
        <f>VLOOKUP(A71,'[1]Inventory List'!$A$8:$M$163,4)</f>
        <v>Casual</v>
      </c>
      <c r="E71" s="5" t="str">
        <f>VLOOKUP(A71,'[1]Inventory List'!$A$8:$M$163,5)</f>
        <v>Boys</v>
      </c>
      <c r="F71" s="5" t="str">
        <f>VLOOKUP(A71,'[1]Inventory List'!$A$8:$M$163,6)</f>
        <v>L</v>
      </c>
      <c r="G71" s="116" t="str">
        <f>VLOOKUP(A71,'[1]Inventory List'!$A$8:$M$163,7)</f>
        <v>Green</v>
      </c>
      <c r="H71" s="113">
        <v>2</v>
      </c>
      <c r="I71" s="5" t="str">
        <f t="shared" si="1"/>
        <v>160 Clothing, Pant, Casual, Boys, L, Green</v>
      </c>
    </row>
    <row r="72" spans="1:9" x14ac:dyDescent="0.2">
      <c r="A72" s="11">
        <v>161</v>
      </c>
      <c r="B72" s="5" t="str">
        <f>VLOOKUP(A72,'[1]Inventory List'!$A$8:$M$163,2)</f>
        <v>Clothing</v>
      </c>
      <c r="C72" s="5" t="str">
        <f>VLOOKUP(A72,'[1]Inventory List'!$A$8:$M$163,3)</f>
        <v>Pant</v>
      </c>
      <c r="D72" s="5" t="str">
        <f>VLOOKUP(A72,'[1]Inventory List'!$A$8:$M$163,4)</f>
        <v>Casual</v>
      </c>
      <c r="E72" s="5" t="str">
        <f>VLOOKUP(A72,'[1]Inventory List'!$A$8:$M$163,5)</f>
        <v>Boys</v>
      </c>
      <c r="F72" s="5" t="str">
        <f>VLOOKUP(A72,'[1]Inventory List'!$A$8:$M$163,6)</f>
        <v>L</v>
      </c>
      <c r="G72" s="116" t="str">
        <f>VLOOKUP(A72,'[1]Inventory List'!$A$8:$M$163,7)</f>
        <v>Blue</v>
      </c>
      <c r="H72" s="113">
        <v>2</v>
      </c>
      <c r="I72" s="5" t="str">
        <f t="shared" si="1"/>
        <v>161 Clothing, Pant, Casual, Boys, L, Blue</v>
      </c>
    </row>
    <row r="73" spans="1:9" x14ac:dyDescent="0.2">
      <c r="A73" s="11">
        <v>162</v>
      </c>
      <c r="B73" s="5" t="str">
        <f>VLOOKUP(A73,'[1]Inventory List'!$A$8:$M$163,2)</f>
        <v>Clothing</v>
      </c>
      <c r="C73" s="5" t="str">
        <f>VLOOKUP(A73,'[1]Inventory List'!$A$8:$M$163,3)</f>
        <v>Pant</v>
      </c>
      <c r="D73" s="5" t="str">
        <f>VLOOKUP(A73,'[1]Inventory List'!$A$8:$M$163,4)</f>
        <v>Casual</v>
      </c>
      <c r="E73" s="5" t="str">
        <f>VLOOKUP(A73,'[1]Inventory List'!$A$8:$M$163,5)</f>
        <v>Boys</v>
      </c>
      <c r="F73" s="5" t="str">
        <f>VLOOKUP(A73,'[1]Inventory List'!$A$8:$M$163,6)</f>
        <v>L</v>
      </c>
      <c r="G73" s="116" t="str">
        <f>VLOOKUP(A73,'[1]Inventory List'!$A$8:$M$163,7)</f>
        <v>White</v>
      </c>
      <c r="H73" s="113">
        <v>2</v>
      </c>
      <c r="I73" s="5" t="str">
        <f t="shared" si="1"/>
        <v>162 Clothing, Pant, Casual, Boys, L, White</v>
      </c>
    </row>
    <row r="74" spans="1:9" x14ac:dyDescent="0.2">
      <c r="A74" s="11">
        <v>163</v>
      </c>
      <c r="B74" s="5" t="str">
        <f>VLOOKUP(A74,'[1]Inventory List'!$A$8:$M$163,2)</f>
        <v>Clothing</v>
      </c>
      <c r="C74" s="5" t="str">
        <f>VLOOKUP(A74,'[1]Inventory List'!$A$8:$M$163,3)</f>
        <v>Pant</v>
      </c>
      <c r="D74" s="5" t="str">
        <f>VLOOKUP(A74,'[1]Inventory List'!$A$8:$M$163,4)</f>
        <v>Casual</v>
      </c>
      <c r="E74" s="5" t="str">
        <f>VLOOKUP(A74,'[1]Inventory List'!$A$8:$M$163,5)</f>
        <v>Girls</v>
      </c>
      <c r="F74" s="5" t="str">
        <f>VLOOKUP(A74,'[1]Inventory List'!$A$8:$M$163,6)</f>
        <v>S</v>
      </c>
      <c r="G74" s="116" t="str">
        <f>VLOOKUP(A74,'[1]Inventory List'!$A$8:$M$163,7)</f>
        <v>Green</v>
      </c>
      <c r="H74" s="113">
        <v>2</v>
      </c>
      <c r="I74" s="5" t="str">
        <f t="shared" si="1"/>
        <v>163 Clothing, Pant, Casual, Girls, S, Green</v>
      </c>
    </row>
    <row r="75" spans="1:9" x14ac:dyDescent="0.2">
      <c r="A75" s="11">
        <v>164</v>
      </c>
      <c r="B75" s="5" t="str">
        <f>VLOOKUP(A75,'[1]Inventory List'!$A$8:$M$163,2)</f>
        <v>Clothing</v>
      </c>
      <c r="C75" s="5" t="str">
        <f>VLOOKUP(A75,'[1]Inventory List'!$A$8:$M$163,3)</f>
        <v>Pant</v>
      </c>
      <c r="D75" s="5" t="str">
        <f>VLOOKUP(A75,'[1]Inventory List'!$A$8:$M$163,4)</f>
        <v>Casual</v>
      </c>
      <c r="E75" s="5" t="str">
        <f>VLOOKUP(A75,'[1]Inventory List'!$A$8:$M$163,5)</f>
        <v>Girls</v>
      </c>
      <c r="F75" s="5" t="str">
        <f>VLOOKUP(A75,'[1]Inventory List'!$A$8:$M$163,6)</f>
        <v>S</v>
      </c>
      <c r="G75" s="116" t="str">
        <f>VLOOKUP(A75,'[1]Inventory List'!$A$8:$M$163,7)</f>
        <v>Blue</v>
      </c>
      <c r="H75" s="113">
        <v>1</v>
      </c>
      <c r="I75" s="5" t="str">
        <f t="shared" ref="I75:I106" si="2">A75&amp;" "&amp;B75&amp;", "&amp;C75&amp;", "&amp;D75&amp;", "&amp;E75&amp;", "&amp;F75&amp;", "&amp;G75</f>
        <v>164 Clothing, Pant, Casual, Girls, S, Blue</v>
      </c>
    </row>
    <row r="76" spans="1:9" x14ac:dyDescent="0.2">
      <c r="A76" s="11">
        <v>165</v>
      </c>
      <c r="B76" s="5" t="str">
        <f>VLOOKUP(A76,'[1]Inventory List'!$A$8:$M$163,2)</f>
        <v>Clothing</v>
      </c>
      <c r="C76" s="5" t="str">
        <f>VLOOKUP(A76,'[1]Inventory List'!$A$8:$M$163,3)</f>
        <v>Pant</v>
      </c>
      <c r="D76" s="5" t="str">
        <f>VLOOKUP(A76,'[1]Inventory List'!$A$8:$M$163,4)</f>
        <v>Casual</v>
      </c>
      <c r="E76" s="5" t="str">
        <f>VLOOKUP(A76,'[1]Inventory List'!$A$8:$M$163,5)</f>
        <v>Girls</v>
      </c>
      <c r="F76" s="5" t="str">
        <f>VLOOKUP(A76,'[1]Inventory List'!$A$8:$M$163,6)</f>
        <v>S</v>
      </c>
      <c r="G76" s="116" t="str">
        <f>VLOOKUP(A76,'[1]Inventory List'!$A$8:$M$163,7)</f>
        <v>White</v>
      </c>
      <c r="H76" s="113">
        <v>2</v>
      </c>
      <c r="I76" s="5" t="str">
        <f t="shared" si="2"/>
        <v>165 Clothing, Pant, Casual, Girls, S, White</v>
      </c>
    </row>
    <row r="77" spans="1:9" x14ac:dyDescent="0.2">
      <c r="A77" s="11">
        <v>166</v>
      </c>
      <c r="B77" s="5" t="str">
        <f>VLOOKUP(A77,'[1]Inventory List'!$A$8:$M$163,2)</f>
        <v>Clothing</v>
      </c>
      <c r="C77" s="5" t="str">
        <f>VLOOKUP(A77,'[1]Inventory List'!$A$8:$M$163,3)</f>
        <v>Pant</v>
      </c>
      <c r="D77" s="5" t="str">
        <f>VLOOKUP(A77,'[1]Inventory List'!$A$8:$M$163,4)</f>
        <v>Casual</v>
      </c>
      <c r="E77" s="5" t="str">
        <f>VLOOKUP(A77,'[1]Inventory List'!$A$8:$M$163,5)</f>
        <v>Girls</v>
      </c>
      <c r="F77" s="5" t="str">
        <f>VLOOKUP(A77,'[1]Inventory List'!$A$8:$M$163,6)</f>
        <v>M</v>
      </c>
      <c r="G77" s="116" t="str">
        <f>VLOOKUP(A77,'[1]Inventory List'!$A$8:$M$163,7)</f>
        <v>Green</v>
      </c>
      <c r="H77" s="113">
        <v>4</v>
      </c>
      <c r="I77" s="5" t="str">
        <f t="shared" si="2"/>
        <v>166 Clothing, Pant, Casual, Girls, M, Green</v>
      </c>
    </row>
    <row r="78" spans="1:9" x14ac:dyDescent="0.2">
      <c r="A78" s="11">
        <v>167</v>
      </c>
      <c r="B78" s="5" t="str">
        <f>VLOOKUP(A78,'[1]Inventory List'!$A$8:$M$163,2)</f>
        <v>Clothing</v>
      </c>
      <c r="C78" s="5" t="str">
        <f>VLOOKUP(A78,'[1]Inventory List'!$A$8:$M$163,3)</f>
        <v>Pant</v>
      </c>
      <c r="D78" s="5" t="str">
        <f>VLOOKUP(A78,'[1]Inventory List'!$A$8:$M$163,4)</f>
        <v>Casual</v>
      </c>
      <c r="E78" s="5" t="str">
        <f>VLOOKUP(A78,'[1]Inventory List'!$A$8:$M$163,5)</f>
        <v>Girls</v>
      </c>
      <c r="F78" s="5" t="str">
        <f>VLOOKUP(A78,'[1]Inventory List'!$A$8:$M$163,6)</f>
        <v>M</v>
      </c>
      <c r="G78" s="116" t="str">
        <f>VLOOKUP(A78,'[1]Inventory List'!$A$8:$M$163,7)</f>
        <v>Blue</v>
      </c>
      <c r="H78" s="113">
        <v>8</v>
      </c>
      <c r="I78" s="5" t="str">
        <f t="shared" si="2"/>
        <v>167 Clothing, Pant, Casual, Girls, M, Blue</v>
      </c>
    </row>
    <row r="79" spans="1:9" x14ac:dyDescent="0.2">
      <c r="A79" s="11">
        <v>168</v>
      </c>
      <c r="B79" s="5" t="str">
        <f>VLOOKUP(A79,'[1]Inventory List'!$A$8:$M$163,2)</f>
        <v>Clothing</v>
      </c>
      <c r="C79" s="5" t="str">
        <f>VLOOKUP(A79,'[1]Inventory List'!$A$8:$M$163,3)</f>
        <v>Pant</v>
      </c>
      <c r="D79" s="5" t="str">
        <f>VLOOKUP(A79,'[1]Inventory List'!$A$8:$M$163,4)</f>
        <v>Casual</v>
      </c>
      <c r="E79" s="5" t="str">
        <f>VLOOKUP(A79,'[1]Inventory List'!$A$8:$M$163,5)</f>
        <v>Girls</v>
      </c>
      <c r="F79" s="5" t="str">
        <f>VLOOKUP(A79,'[1]Inventory List'!$A$8:$M$163,6)</f>
        <v>M</v>
      </c>
      <c r="G79" s="116" t="str">
        <f>VLOOKUP(A79,'[1]Inventory List'!$A$8:$M$163,7)</f>
        <v>White</v>
      </c>
      <c r="H79" s="113">
        <v>10</v>
      </c>
      <c r="I79" s="5" t="str">
        <f t="shared" si="2"/>
        <v>168 Clothing, Pant, Casual, Girls, M, White</v>
      </c>
    </row>
    <row r="80" spans="1:9" x14ac:dyDescent="0.2">
      <c r="A80" s="11">
        <v>169</v>
      </c>
      <c r="B80" s="5" t="str">
        <f>VLOOKUP(A80,'[1]Inventory List'!$A$8:$M$163,2)</f>
        <v>Clothing</v>
      </c>
      <c r="C80" s="5" t="str">
        <f>VLOOKUP(A80,'[1]Inventory List'!$A$8:$M$163,3)</f>
        <v>Pant</v>
      </c>
      <c r="D80" s="5" t="str">
        <f>VLOOKUP(A80,'[1]Inventory List'!$A$8:$M$163,4)</f>
        <v>Casual</v>
      </c>
      <c r="E80" s="5" t="str">
        <f>VLOOKUP(A80,'[1]Inventory List'!$A$8:$M$163,5)</f>
        <v>Girls</v>
      </c>
      <c r="F80" s="5" t="str">
        <f>VLOOKUP(A80,'[1]Inventory List'!$A$8:$M$163,6)</f>
        <v>L</v>
      </c>
      <c r="G80" s="116" t="str">
        <f>VLOOKUP(A80,'[1]Inventory List'!$A$8:$M$163,7)</f>
        <v>Green</v>
      </c>
      <c r="H80" s="113">
        <v>2</v>
      </c>
      <c r="I80" s="5" t="str">
        <f t="shared" si="2"/>
        <v>169 Clothing, Pant, Casual, Girls, L, Green</v>
      </c>
    </row>
    <row r="81" spans="1:9" x14ac:dyDescent="0.2">
      <c r="A81" s="11">
        <v>170</v>
      </c>
      <c r="B81" s="5" t="str">
        <f>VLOOKUP(A81,'[1]Inventory List'!$A$8:$M$163,2)</f>
        <v>Clothing</v>
      </c>
      <c r="C81" s="5" t="str">
        <f>VLOOKUP(A81,'[1]Inventory List'!$A$8:$M$163,3)</f>
        <v>Pant</v>
      </c>
      <c r="D81" s="5" t="str">
        <f>VLOOKUP(A81,'[1]Inventory List'!$A$8:$M$163,4)</f>
        <v>Casual</v>
      </c>
      <c r="E81" s="5" t="str">
        <f>VLOOKUP(A81,'[1]Inventory List'!$A$8:$M$163,5)</f>
        <v>Girls</v>
      </c>
      <c r="F81" s="5" t="str">
        <f>VLOOKUP(A81,'[1]Inventory List'!$A$8:$M$163,6)</f>
        <v>L</v>
      </c>
      <c r="G81" s="116" t="str">
        <f>VLOOKUP(A81,'[1]Inventory List'!$A$8:$M$163,7)</f>
        <v>Blue</v>
      </c>
      <c r="H81" s="113">
        <v>3</v>
      </c>
      <c r="I81" s="5" t="str">
        <f t="shared" si="2"/>
        <v>170 Clothing, Pant, Casual, Girls, L, Blue</v>
      </c>
    </row>
    <row r="82" spans="1:9" x14ac:dyDescent="0.2">
      <c r="A82" s="11">
        <v>171</v>
      </c>
      <c r="B82" s="5" t="str">
        <f>VLOOKUP(A82,'[1]Inventory List'!$A$8:$M$163,2)</f>
        <v>Clothing</v>
      </c>
      <c r="C82" s="5" t="str">
        <f>VLOOKUP(A82,'[1]Inventory List'!$A$8:$M$163,3)</f>
        <v>Pant</v>
      </c>
      <c r="D82" s="5" t="str">
        <f>VLOOKUP(A82,'[1]Inventory List'!$A$8:$M$163,4)</f>
        <v>Casual</v>
      </c>
      <c r="E82" s="5" t="str">
        <f>VLOOKUP(A82,'[1]Inventory List'!$A$8:$M$163,5)</f>
        <v>Girls</v>
      </c>
      <c r="F82" s="5" t="str">
        <f>VLOOKUP(A82,'[1]Inventory List'!$A$8:$M$163,6)</f>
        <v>L</v>
      </c>
      <c r="G82" s="116" t="str">
        <f>VLOOKUP(A82,'[1]Inventory List'!$A$8:$M$163,7)</f>
        <v>White</v>
      </c>
      <c r="H82" s="113">
        <v>2</v>
      </c>
      <c r="I82" s="5" t="str">
        <f t="shared" si="2"/>
        <v>171 Clothing, Pant, Casual, Girls, L, White</v>
      </c>
    </row>
    <row r="83" spans="1:9" x14ac:dyDescent="0.2">
      <c r="A83" s="11">
        <v>172</v>
      </c>
      <c r="B83" s="5" t="str">
        <f>VLOOKUP(A83,'[1]Inventory List'!$A$8:$M$163,2)</f>
        <v>Clothing</v>
      </c>
      <c r="C83" s="5" t="str">
        <f>VLOOKUP(A83,'[1]Inventory List'!$A$8:$M$163,3)</f>
        <v>Skirt</v>
      </c>
      <c r="D83" s="5" t="str">
        <f>VLOOKUP(A83,'[1]Inventory List'!$A$8:$M$163,4)</f>
        <v>Flare</v>
      </c>
      <c r="E83" s="5" t="str">
        <f>VLOOKUP(A83,'[1]Inventory List'!$A$8:$M$163,5)</f>
        <v>Womens</v>
      </c>
      <c r="F83" s="5" t="str">
        <f>VLOOKUP(A83,'[1]Inventory List'!$A$8:$M$163,6)</f>
        <v>S</v>
      </c>
      <c r="G83" s="116" t="str">
        <f>VLOOKUP(A83,'[1]Inventory List'!$A$8:$M$163,7)</f>
        <v>Blue</v>
      </c>
      <c r="H83" s="113">
        <v>2</v>
      </c>
      <c r="I83" s="5" t="str">
        <f t="shared" si="2"/>
        <v>172 Clothing, Skirt, Flare, Womens, S, Blue</v>
      </c>
    </row>
    <row r="84" spans="1:9" x14ac:dyDescent="0.2">
      <c r="A84" s="11">
        <v>173</v>
      </c>
      <c r="B84" s="5" t="str">
        <f>VLOOKUP(A84,'[1]Inventory List'!$A$8:$M$163,2)</f>
        <v>Clothing</v>
      </c>
      <c r="C84" s="5" t="str">
        <f>VLOOKUP(A84,'[1]Inventory List'!$A$8:$M$163,3)</f>
        <v>Skirt</v>
      </c>
      <c r="D84" s="5" t="str">
        <f>VLOOKUP(A84,'[1]Inventory List'!$A$8:$M$163,4)</f>
        <v>Flare</v>
      </c>
      <c r="E84" s="5" t="str">
        <f>VLOOKUP(A84,'[1]Inventory List'!$A$8:$M$163,5)</f>
        <v>Womens</v>
      </c>
      <c r="F84" s="5" t="str">
        <f>VLOOKUP(A84,'[1]Inventory List'!$A$8:$M$163,6)</f>
        <v>S</v>
      </c>
      <c r="G84" s="116" t="str">
        <f>VLOOKUP(A84,'[1]Inventory List'!$A$8:$M$163,7)</f>
        <v>Yellow</v>
      </c>
      <c r="H84" s="113">
        <v>3</v>
      </c>
      <c r="I84" s="5" t="str">
        <f t="shared" si="2"/>
        <v>173 Clothing, Skirt, Flare, Womens, S, Yellow</v>
      </c>
    </row>
    <row r="85" spans="1:9" x14ac:dyDescent="0.2">
      <c r="A85" s="11">
        <v>174</v>
      </c>
      <c r="B85" s="5" t="str">
        <f>VLOOKUP(A85,'[1]Inventory List'!$A$8:$M$163,2)</f>
        <v>Clothing</v>
      </c>
      <c r="C85" s="5" t="str">
        <f>VLOOKUP(A85,'[1]Inventory List'!$A$8:$M$163,3)</f>
        <v>Skirt</v>
      </c>
      <c r="D85" s="5" t="str">
        <f>VLOOKUP(A85,'[1]Inventory List'!$A$8:$M$163,4)</f>
        <v>Flare</v>
      </c>
      <c r="E85" s="5" t="str">
        <f>VLOOKUP(A85,'[1]Inventory List'!$A$8:$M$163,5)</f>
        <v>Womens</v>
      </c>
      <c r="F85" s="5" t="str">
        <f>VLOOKUP(A85,'[1]Inventory List'!$A$8:$M$163,6)</f>
        <v>S</v>
      </c>
      <c r="G85" s="116" t="str">
        <f>VLOOKUP(A85,'[1]Inventory List'!$A$8:$M$163,7)</f>
        <v>Pink</v>
      </c>
      <c r="H85" s="113">
        <v>4</v>
      </c>
      <c r="I85" s="5" t="str">
        <f t="shared" si="2"/>
        <v>174 Clothing, Skirt, Flare, Womens, S, Pink</v>
      </c>
    </row>
    <row r="86" spans="1:9" x14ac:dyDescent="0.2">
      <c r="A86" s="11">
        <v>175</v>
      </c>
      <c r="B86" s="5" t="str">
        <f>VLOOKUP(A86,'[1]Inventory List'!$A$8:$M$163,2)</f>
        <v>Clothing</v>
      </c>
      <c r="C86" s="5" t="str">
        <f>VLOOKUP(A86,'[1]Inventory List'!$A$8:$M$163,3)</f>
        <v>Skirt</v>
      </c>
      <c r="D86" s="5" t="str">
        <f>VLOOKUP(A86,'[1]Inventory List'!$A$8:$M$163,4)</f>
        <v>Flare</v>
      </c>
      <c r="E86" s="5" t="str">
        <f>VLOOKUP(A86,'[1]Inventory List'!$A$8:$M$163,5)</f>
        <v>Womens</v>
      </c>
      <c r="F86" s="5" t="str">
        <f>VLOOKUP(A86,'[1]Inventory List'!$A$8:$M$163,6)</f>
        <v>M</v>
      </c>
      <c r="G86" s="116" t="str">
        <f>VLOOKUP(A86,'[1]Inventory List'!$A$8:$M$163,7)</f>
        <v>Blue</v>
      </c>
      <c r="H86" s="113">
        <v>1</v>
      </c>
      <c r="I86" s="5" t="str">
        <f t="shared" si="2"/>
        <v>175 Clothing, Skirt, Flare, Womens, M, Blue</v>
      </c>
    </row>
    <row r="87" spans="1:9" x14ac:dyDescent="0.2">
      <c r="A87" s="11">
        <v>176</v>
      </c>
      <c r="B87" s="5" t="str">
        <f>VLOOKUP(A87,'[1]Inventory List'!$A$8:$M$163,2)</f>
        <v>Clothing</v>
      </c>
      <c r="C87" s="5" t="str">
        <f>VLOOKUP(A87,'[1]Inventory List'!$A$8:$M$163,3)</f>
        <v>Skirt</v>
      </c>
      <c r="D87" s="5" t="str">
        <f>VLOOKUP(A87,'[1]Inventory List'!$A$8:$M$163,4)</f>
        <v>Flare</v>
      </c>
      <c r="E87" s="5" t="str">
        <f>VLOOKUP(A87,'[1]Inventory List'!$A$8:$M$163,5)</f>
        <v>Womens</v>
      </c>
      <c r="F87" s="5" t="str">
        <f>VLOOKUP(A87,'[1]Inventory List'!$A$8:$M$163,6)</f>
        <v>M</v>
      </c>
      <c r="G87" s="116" t="str">
        <f>VLOOKUP(A87,'[1]Inventory List'!$A$8:$M$163,7)</f>
        <v>Yellow</v>
      </c>
      <c r="H87" s="113">
        <v>4</v>
      </c>
      <c r="I87" s="5" t="str">
        <f t="shared" si="2"/>
        <v>176 Clothing, Skirt, Flare, Womens, M, Yellow</v>
      </c>
    </row>
    <row r="88" spans="1:9" x14ac:dyDescent="0.2">
      <c r="A88" s="11">
        <v>177</v>
      </c>
      <c r="B88" s="5" t="str">
        <f>VLOOKUP(A88,'[1]Inventory List'!$A$8:$M$163,2)</f>
        <v>Clothing</v>
      </c>
      <c r="C88" s="5" t="str">
        <f>VLOOKUP(A88,'[1]Inventory List'!$A$8:$M$163,3)</f>
        <v>Skirt</v>
      </c>
      <c r="D88" s="5" t="str">
        <f>VLOOKUP(A88,'[1]Inventory List'!$A$8:$M$163,4)</f>
        <v>Flare</v>
      </c>
      <c r="E88" s="5" t="str">
        <f>VLOOKUP(A88,'[1]Inventory List'!$A$8:$M$163,5)</f>
        <v>Womens</v>
      </c>
      <c r="F88" s="5" t="str">
        <f>VLOOKUP(A88,'[1]Inventory List'!$A$8:$M$163,6)</f>
        <v>M</v>
      </c>
      <c r="G88" s="116" t="str">
        <f>VLOOKUP(A88,'[1]Inventory List'!$A$8:$M$163,7)</f>
        <v>Pink</v>
      </c>
      <c r="H88" s="113">
        <v>1</v>
      </c>
      <c r="I88" s="5" t="str">
        <f t="shared" si="2"/>
        <v>177 Clothing, Skirt, Flare, Womens, M, Pink</v>
      </c>
    </row>
    <row r="89" spans="1:9" x14ac:dyDescent="0.2">
      <c r="A89" s="11">
        <v>178</v>
      </c>
      <c r="B89" s="5" t="str">
        <f>VLOOKUP(A89,'[1]Inventory List'!$A$8:$M$163,2)</f>
        <v>Clothing</v>
      </c>
      <c r="C89" s="5" t="str">
        <f>VLOOKUP(A89,'[1]Inventory List'!$A$8:$M$163,3)</f>
        <v>Skirt</v>
      </c>
      <c r="D89" s="5" t="str">
        <f>VLOOKUP(A89,'[1]Inventory List'!$A$8:$M$163,4)</f>
        <v>Flare</v>
      </c>
      <c r="E89" s="5" t="str">
        <f>VLOOKUP(A89,'[1]Inventory List'!$A$8:$M$163,5)</f>
        <v>Womens</v>
      </c>
      <c r="F89" s="5" t="str">
        <f>VLOOKUP(A89,'[1]Inventory List'!$A$8:$M$163,6)</f>
        <v>L</v>
      </c>
      <c r="G89" s="116" t="str">
        <f>VLOOKUP(A89,'[1]Inventory List'!$A$8:$M$163,7)</f>
        <v>Blue</v>
      </c>
      <c r="H89" s="113">
        <v>1</v>
      </c>
      <c r="I89" s="5" t="str">
        <f t="shared" si="2"/>
        <v>178 Clothing, Skirt, Flare, Womens, L, Blue</v>
      </c>
    </row>
    <row r="90" spans="1:9" x14ac:dyDescent="0.2">
      <c r="A90" s="11">
        <v>179</v>
      </c>
      <c r="B90" s="5" t="str">
        <f>VLOOKUP(A90,'[1]Inventory List'!$A$8:$M$163,2)</f>
        <v>Clothing</v>
      </c>
      <c r="C90" s="5" t="str">
        <f>VLOOKUP(A90,'[1]Inventory List'!$A$8:$M$163,3)</f>
        <v>Skirt</v>
      </c>
      <c r="D90" s="5" t="str">
        <f>VLOOKUP(A90,'[1]Inventory List'!$A$8:$M$163,4)</f>
        <v>Flare</v>
      </c>
      <c r="E90" s="5" t="str">
        <f>VLOOKUP(A90,'[1]Inventory List'!$A$8:$M$163,5)</f>
        <v>Womens</v>
      </c>
      <c r="F90" s="5" t="str">
        <f>VLOOKUP(A90,'[1]Inventory List'!$A$8:$M$163,6)</f>
        <v>L</v>
      </c>
      <c r="G90" s="116" t="str">
        <f>VLOOKUP(A90,'[1]Inventory List'!$A$8:$M$163,7)</f>
        <v>Yellow</v>
      </c>
      <c r="H90" s="113">
        <v>2</v>
      </c>
      <c r="I90" s="5" t="str">
        <f t="shared" si="2"/>
        <v>179 Clothing, Skirt, Flare, Womens, L, Yellow</v>
      </c>
    </row>
    <row r="91" spans="1:9" x14ac:dyDescent="0.2">
      <c r="A91" s="11">
        <v>180</v>
      </c>
      <c r="B91" s="5" t="str">
        <f>VLOOKUP(A91,'[1]Inventory List'!$A$8:$M$163,2)</f>
        <v>Clothing</v>
      </c>
      <c r="C91" s="5" t="str">
        <f>VLOOKUP(A91,'[1]Inventory List'!$A$8:$M$163,3)</f>
        <v>Skirt</v>
      </c>
      <c r="D91" s="5" t="str">
        <f>VLOOKUP(A91,'[1]Inventory List'!$A$8:$M$163,4)</f>
        <v>Flare</v>
      </c>
      <c r="E91" s="5" t="str">
        <f>VLOOKUP(A91,'[1]Inventory List'!$A$8:$M$163,5)</f>
        <v>Womens</v>
      </c>
      <c r="F91" s="5" t="str">
        <f>VLOOKUP(A91,'[1]Inventory List'!$A$8:$M$163,6)</f>
        <v>L</v>
      </c>
      <c r="G91" s="116" t="str">
        <f>VLOOKUP(A91,'[1]Inventory List'!$A$8:$M$163,7)</f>
        <v>Pink</v>
      </c>
      <c r="H91" s="113">
        <v>1</v>
      </c>
      <c r="I91" s="5" t="str">
        <f t="shared" si="2"/>
        <v>180 Clothing, Skirt, Flare, Womens, L, Pink</v>
      </c>
    </row>
    <row r="92" spans="1:9" x14ac:dyDescent="0.2">
      <c r="A92" s="11">
        <v>181</v>
      </c>
      <c r="B92" s="5" t="str">
        <f>VLOOKUP(A92,'[1]Inventory List'!$A$8:$M$163,2)</f>
        <v>Clothing</v>
      </c>
      <c r="C92" s="5" t="str">
        <f>VLOOKUP(A92,'[1]Inventory List'!$A$8:$M$163,3)</f>
        <v>Skirt &amp; Top Set</v>
      </c>
      <c r="D92" s="5" t="str">
        <f>VLOOKUP(A92,'[1]Inventory List'!$A$8:$M$163,4)</f>
        <v>Playtime</v>
      </c>
      <c r="E92" s="5" t="str">
        <f>VLOOKUP(A92,'[1]Inventory List'!$A$8:$M$163,5)</f>
        <v>Girls</v>
      </c>
      <c r="F92" s="5" t="str">
        <f>VLOOKUP(A92,'[1]Inventory List'!$A$8:$M$163,6)</f>
        <v>S</v>
      </c>
      <c r="G92" s="116" t="str">
        <f>VLOOKUP(A92,'[1]Inventory List'!$A$8:$M$163,7)</f>
        <v>Flowered</v>
      </c>
      <c r="H92" s="113">
        <v>2</v>
      </c>
      <c r="I92" s="5" t="str">
        <f t="shared" si="2"/>
        <v>181 Clothing, Skirt &amp; Top Set, Playtime, Girls, S, Flowered</v>
      </c>
    </row>
    <row r="93" spans="1:9" x14ac:dyDescent="0.2">
      <c r="A93" s="11">
        <v>182</v>
      </c>
      <c r="B93" s="5" t="str">
        <f>VLOOKUP(A93,'[1]Inventory List'!$A$8:$M$163,2)</f>
        <v>Clothing</v>
      </c>
      <c r="C93" s="5" t="str">
        <f>VLOOKUP(A93,'[1]Inventory List'!$A$8:$M$163,3)</f>
        <v>Skirt &amp; Top Set</v>
      </c>
      <c r="D93" s="5" t="str">
        <f>VLOOKUP(A93,'[1]Inventory List'!$A$8:$M$163,4)</f>
        <v>Playtime</v>
      </c>
      <c r="E93" s="5" t="str">
        <f>VLOOKUP(A93,'[1]Inventory List'!$A$8:$M$163,5)</f>
        <v>Girls</v>
      </c>
      <c r="F93" s="5" t="str">
        <f>VLOOKUP(A93,'[1]Inventory List'!$A$8:$M$163,6)</f>
        <v>S</v>
      </c>
      <c r="G93" s="116" t="str">
        <f>VLOOKUP(A93,'[1]Inventory List'!$A$8:$M$163,7)</f>
        <v>Butterflies</v>
      </c>
      <c r="H93" s="113">
        <v>4</v>
      </c>
      <c r="I93" s="5" t="str">
        <f t="shared" si="2"/>
        <v>182 Clothing, Skirt &amp; Top Set, Playtime, Girls, S, Butterflies</v>
      </c>
    </row>
    <row r="94" spans="1:9" x14ac:dyDescent="0.2">
      <c r="A94" s="11">
        <v>183</v>
      </c>
      <c r="B94" s="5" t="str">
        <f>VLOOKUP(A94,'[1]Inventory List'!$A$8:$M$163,2)</f>
        <v>Clothing</v>
      </c>
      <c r="C94" s="5" t="str">
        <f>VLOOKUP(A94,'[1]Inventory List'!$A$8:$M$163,3)</f>
        <v>Skirt &amp; Top Set</v>
      </c>
      <c r="D94" s="5" t="str">
        <f>VLOOKUP(A94,'[1]Inventory List'!$A$8:$M$163,4)</f>
        <v>Playtime</v>
      </c>
      <c r="E94" s="5" t="str">
        <f>VLOOKUP(A94,'[1]Inventory List'!$A$8:$M$163,5)</f>
        <v>Girls</v>
      </c>
      <c r="F94" s="5" t="str">
        <f>VLOOKUP(A94,'[1]Inventory List'!$A$8:$M$163,6)</f>
        <v>S</v>
      </c>
      <c r="G94" s="116" t="str">
        <f>VLOOKUP(A94,'[1]Inventory List'!$A$8:$M$163,7)</f>
        <v>Animals</v>
      </c>
      <c r="H94" s="113">
        <v>0</v>
      </c>
      <c r="I94" s="5" t="str">
        <f t="shared" si="2"/>
        <v>183 Clothing, Skirt &amp; Top Set, Playtime, Girls, S, Animals</v>
      </c>
    </row>
    <row r="95" spans="1:9" x14ac:dyDescent="0.2">
      <c r="A95" s="11">
        <v>184</v>
      </c>
      <c r="B95" s="5" t="str">
        <f>VLOOKUP(A95,'[1]Inventory List'!$A$8:$M$163,2)</f>
        <v>Clothing</v>
      </c>
      <c r="C95" s="5" t="str">
        <f>VLOOKUP(A95,'[1]Inventory List'!$A$8:$M$163,3)</f>
        <v>Skirt &amp; Top Set</v>
      </c>
      <c r="D95" s="5" t="str">
        <f>VLOOKUP(A95,'[1]Inventory List'!$A$8:$M$163,4)</f>
        <v>Playtime</v>
      </c>
      <c r="E95" s="5" t="str">
        <f>VLOOKUP(A95,'[1]Inventory List'!$A$8:$M$163,5)</f>
        <v>Girls</v>
      </c>
      <c r="F95" s="5" t="str">
        <f>VLOOKUP(A95,'[1]Inventory List'!$A$8:$M$163,6)</f>
        <v>M</v>
      </c>
      <c r="G95" s="116" t="str">
        <f>VLOOKUP(A95,'[1]Inventory List'!$A$8:$M$163,7)</f>
        <v>Flowered</v>
      </c>
      <c r="H95" s="113">
        <v>1</v>
      </c>
      <c r="I95" s="5" t="str">
        <f t="shared" si="2"/>
        <v>184 Clothing, Skirt &amp; Top Set, Playtime, Girls, M, Flowered</v>
      </c>
    </row>
    <row r="96" spans="1:9" x14ac:dyDescent="0.2">
      <c r="A96" s="11">
        <v>185</v>
      </c>
      <c r="B96" s="5" t="str">
        <f>VLOOKUP(A96,'[1]Inventory List'!$A$8:$M$163,2)</f>
        <v>Clothing</v>
      </c>
      <c r="C96" s="5" t="str">
        <f>VLOOKUP(A96,'[1]Inventory List'!$A$8:$M$163,3)</f>
        <v>Skirt &amp; Top Set</v>
      </c>
      <c r="D96" s="5" t="str">
        <f>VLOOKUP(A96,'[1]Inventory List'!$A$8:$M$163,4)</f>
        <v>Playtime</v>
      </c>
      <c r="E96" s="5" t="str">
        <f>VLOOKUP(A96,'[1]Inventory List'!$A$8:$M$163,5)</f>
        <v>Girls</v>
      </c>
      <c r="F96" s="5" t="str">
        <f>VLOOKUP(A96,'[1]Inventory List'!$A$8:$M$163,6)</f>
        <v>M</v>
      </c>
      <c r="G96" s="116" t="str">
        <f>VLOOKUP(A96,'[1]Inventory List'!$A$8:$M$163,7)</f>
        <v>Butterflies</v>
      </c>
      <c r="H96" s="113">
        <v>5</v>
      </c>
      <c r="I96" s="5" t="str">
        <f t="shared" si="2"/>
        <v>185 Clothing, Skirt &amp; Top Set, Playtime, Girls, M, Butterflies</v>
      </c>
    </row>
    <row r="97" spans="1:9" x14ac:dyDescent="0.2">
      <c r="A97" s="11">
        <v>186</v>
      </c>
      <c r="B97" s="5" t="str">
        <f>VLOOKUP(A97,'[1]Inventory List'!$A$8:$M$163,2)</f>
        <v>Clothing</v>
      </c>
      <c r="C97" s="5" t="str">
        <f>VLOOKUP(A97,'[1]Inventory List'!$A$8:$M$163,3)</f>
        <v>Skirt &amp; Top Set</v>
      </c>
      <c r="D97" s="5" t="str">
        <f>VLOOKUP(A97,'[1]Inventory List'!$A$8:$M$163,4)</f>
        <v>Playtime</v>
      </c>
      <c r="E97" s="5" t="str">
        <f>VLOOKUP(A97,'[1]Inventory List'!$A$8:$M$163,5)</f>
        <v>Girls</v>
      </c>
      <c r="F97" s="5" t="str">
        <f>VLOOKUP(A97,'[1]Inventory List'!$A$8:$M$163,6)</f>
        <v>M</v>
      </c>
      <c r="G97" s="116" t="str">
        <f>VLOOKUP(A97,'[1]Inventory List'!$A$8:$M$163,7)</f>
        <v>Animals</v>
      </c>
      <c r="H97" s="113">
        <v>3</v>
      </c>
      <c r="I97" s="5" t="str">
        <f t="shared" si="2"/>
        <v>186 Clothing, Skirt &amp; Top Set, Playtime, Girls, M, Animals</v>
      </c>
    </row>
    <row r="98" spans="1:9" x14ac:dyDescent="0.2">
      <c r="A98" s="11">
        <v>187</v>
      </c>
      <c r="B98" s="5" t="str">
        <f>VLOOKUP(A98,'[1]Inventory List'!$A$8:$M$163,2)</f>
        <v>Clothing</v>
      </c>
      <c r="C98" s="5" t="str">
        <f>VLOOKUP(A98,'[1]Inventory List'!$A$8:$M$163,3)</f>
        <v>Skirt &amp; Top Set</v>
      </c>
      <c r="D98" s="5" t="str">
        <f>VLOOKUP(A98,'[1]Inventory List'!$A$8:$M$163,4)</f>
        <v>Playtime</v>
      </c>
      <c r="E98" s="5" t="str">
        <f>VLOOKUP(A98,'[1]Inventory List'!$A$8:$M$163,5)</f>
        <v>Girls</v>
      </c>
      <c r="F98" s="5" t="str">
        <f>VLOOKUP(A98,'[1]Inventory List'!$A$8:$M$163,6)</f>
        <v>L</v>
      </c>
      <c r="G98" s="116" t="str">
        <f>VLOOKUP(A98,'[1]Inventory List'!$A$8:$M$163,7)</f>
        <v>Flowered</v>
      </c>
      <c r="H98" s="113">
        <v>2</v>
      </c>
      <c r="I98" s="5" t="str">
        <f t="shared" si="2"/>
        <v>187 Clothing, Skirt &amp; Top Set, Playtime, Girls, L, Flowered</v>
      </c>
    </row>
    <row r="99" spans="1:9" x14ac:dyDescent="0.2">
      <c r="A99" s="11">
        <v>188</v>
      </c>
      <c r="B99" s="5" t="str">
        <f>VLOOKUP(A99,'[1]Inventory List'!$A$8:$M$163,2)</f>
        <v>Clothing</v>
      </c>
      <c r="C99" s="5" t="str">
        <f>VLOOKUP(A99,'[1]Inventory List'!$A$8:$M$163,3)</f>
        <v>Skirt &amp; Top Set</v>
      </c>
      <c r="D99" s="5" t="str">
        <f>VLOOKUP(A99,'[1]Inventory List'!$A$8:$M$163,4)</f>
        <v>Playtime</v>
      </c>
      <c r="E99" s="5" t="str">
        <f>VLOOKUP(A99,'[1]Inventory List'!$A$8:$M$163,5)</f>
        <v>Girls</v>
      </c>
      <c r="F99" s="5" t="str">
        <f>VLOOKUP(A99,'[1]Inventory List'!$A$8:$M$163,6)</f>
        <v>L</v>
      </c>
      <c r="G99" s="116" t="str">
        <f>VLOOKUP(A99,'[1]Inventory List'!$A$8:$M$163,7)</f>
        <v>Butterflies</v>
      </c>
      <c r="H99" s="113">
        <v>3</v>
      </c>
      <c r="I99" s="5" t="str">
        <f t="shared" si="2"/>
        <v>188 Clothing, Skirt &amp; Top Set, Playtime, Girls, L, Butterflies</v>
      </c>
    </row>
    <row r="100" spans="1:9" x14ac:dyDescent="0.2">
      <c r="A100" s="11">
        <v>189</v>
      </c>
      <c r="B100" s="5" t="str">
        <f>VLOOKUP(A100,'[1]Inventory List'!$A$8:$M$163,2)</f>
        <v>Clothing</v>
      </c>
      <c r="C100" s="5" t="str">
        <f>VLOOKUP(A100,'[1]Inventory List'!$A$8:$M$163,3)</f>
        <v>Skirt &amp; Top Set</v>
      </c>
      <c r="D100" s="5" t="str">
        <f>VLOOKUP(A100,'[1]Inventory List'!$A$8:$M$163,4)</f>
        <v>Playtime</v>
      </c>
      <c r="E100" s="5" t="str">
        <f>VLOOKUP(A100,'[1]Inventory List'!$A$8:$M$163,5)</f>
        <v>Girls</v>
      </c>
      <c r="F100" s="5" t="str">
        <f>VLOOKUP(A100,'[1]Inventory List'!$A$8:$M$163,6)</f>
        <v>L</v>
      </c>
      <c r="G100" s="116" t="str">
        <f>VLOOKUP(A100,'[1]Inventory List'!$A$8:$M$163,7)</f>
        <v>Animals</v>
      </c>
      <c r="H100" s="113">
        <v>5</v>
      </c>
      <c r="I100" s="5" t="str">
        <f t="shared" si="2"/>
        <v>189 Clothing, Skirt &amp; Top Set, Playtime, Girls, L, Animals</v>
      </c>
    </row>
    <row r="101" spans="1:9" x14ac:dyDescent="0.2">
      <c r="A101" s="11">
        <v>190</v>
      </c>
      <c r="B101" s="5" t="str">
        <f>VLOOKUP(A101,'[1]Inventory List'!$A$8:$M$163,2)</f>
        <v>Footwear</v>
      </c>
      <c r="C101" s="5" t="str">
        <f>VLOOKUP(A101,'[1]Inventory List'!$A$8:$M$163,3)</f>
        <v>Shoes</v>
      </c>
      <c r="D101" s="5" t="str">
        <f>VLOOKUP(A101,'[1]Inventory List'!$A$8:$M$163,4)</f>
        <v>SlipOns</v>
      </c>
      <c r="E101" s="5" t="str">
        <f>VLOOKUP(A101,'[1]Inventory List'!$A$8:$M$163,5)</f>
        <v>Mens</v>
      </c>
      <c r="F101" s="5" t="str">
        <f>VLOOKUP(A101,'[1]Inventory List'!$A$8:$M$163,6)</f>
        <v>S</v>
      </c>
      <c r="G101" s="116" t="str">
        <f>VLOOKUP(A101,'[1]Inventory List'!$A$8:$M$163,7)</f>
        <v>Black</v>
      </c>
      <c r="H101" s="113">
        <v>2</v>
      </c>
      <c r="I101" s="5" t="str">
        <f t="shared" si="2"/>
        <v>190 Footwear, Shoes, SlipOns, Mens, S, Black</v>
      </c>
    </row>
    <row r="102" spans="1:9" x14ac:dyDescent="0.2">
      <c r="A102" s="11">
        <v>191</v>
      </c>
      <c r="B102" s="5" t="str">
        <f>VLOOKUP(A102,'[1]Inventory List'!$A$8:$M$163,2)</f>
        <v>Footwear</v>
      </c>
      <c r="C102" s="5" t="str">
        <f>VLOOKUP(A102,'[1]Inventory List'!$A$8:$M$163,3)</f>
        <v>Shoes</v>
      </c>
      <c r="D102" s="5" t="str">
        <f>VLOOKUP(A102,'[1]Inventory List'!$A$8:$M$163,4)</f>
        <v>SlipOns</v>
      </c>
      <c r="E102" s="5" t="str">
        <f>VLOOKUP(A102,'[1]Inventory List'!$A$8:$M$163,5)</f>
        <v>Mens</v>
      </c>
      <c r="F102" s="5" t="str">
        <f>VLOOKUP(A102,'[1]Inventory List'!$A$8:$M$163,6)</f>
        <v>S</v>
      </c>
      <c r="G102" s="116" t="str">
        <f>VLOOKUP(A102,'[1]Inventory List'!$A$8:$M$163,7)</f>
        <v>Red</v>
      </c>
      <c r="H102" s="113">
        <v>1</v>
      </c>
      <c r="I102" s="5" t="str">
        <f t="shared" si="2"/>
        <v>191 Footwear, Shoes, SlipOns, Mens, S, Red</v>
      </c>
    </row>
    <row r="103" spans="1:9" x14ac:dyDescent="0.2">
      <c r="A103" s="11">
        <v>192</v>
      </c>
      <c r="B103" s="5" t="str">
        <f>VLOOKUP(A103,'[1]Inventory List'!$A$8:$M$163,2)</f>
        <v>Footwear</v>
      </c>
      <c r="C103" s="5" t="str">
        <f>VLOOKUP(A103,'[1]Inventory List'!$A$8:$M$163,3)</f>
        <v>Shoes</v>
      </c>
      <c r="D103" s="5" t="str">
        <f>VLOOKUP(A103,'[1]Inventory List'!$A$8:$M$163,4)</f>
        <v>SlipOns</v>
      </c>
      <c r="E103" s="5" t="str">
        <f>VLOOKUP(A103,'[1]Inventory List'!$A$8:$M$163,5)</f>
        <v>Mens</v>
      </c>
      <c r="F103" s="5" t="str">
        <f>VLOOKUP(A103,'[1]Inventory List'!$A$8:$M$163,6)</f>
        <v>S</v>
      </c>
      <c r="G103" s="116" t="str">
        <f>VLOOKUP(A103,'[1]Inventory List'!$A$8:$M$163,7)</f>
        <v>White</v>
      </c>
      <c r="H103" s="113">
        <v>0</v>
      </c>
      <c r="I103" s="5" t="str">
        <f t="shared" si="2"/>
        <v>192 Footwear, Shoes, SlipOns, Mens, S, White</v>
      </c>
    </row>
    <row r="104" spans="1:9" x14ac:dyDescent="0.2">
      <c r="A104" s="11">
        <v>193</v>
      </c>
      <c r="B104" s="5" t="str">
        <f>VLOOKUP(A104,'[1]Inventory List'!$A$8:$M$163,2)</f>
        <v>Footwear</v>
      </c>
      <c r="C104" s="5" t="str">
        <f>VLOOKUP(A104,'[1]Inventory List'!$A$8:$M$163,3)</f>
        <v>Shoes</v>
      </c>
      <c r="D104" s="5" t="str">
        <f>VLOOKUP(A104,'[1]Inventory List'!$A$8:$M$163,4)</f>
        <v>SlipOns</v>
      </c>
      <c r="E104" s="5" t="str">
        <f>VLOOKUP(A104,'[1]Inventory List'!$A$8:$M$163,5)</f>
        <v>Mens</v>
      </c>
      <c r="F104" s="5" t="str">
        <f>VLOOKUP(A104,'[1]Inventory List'!$A$8:$M$163,6)</f>
        <v>M</v>
      </c>
      <c r="G104" s="116" t="str">
        <f>VLOOKUP(A104,'[1]Inventory List'!$A$8:$M$163,7)</f>
        <v>Black</v>
      </c>
      <c r="H104" s="113">
        <v>2</v>
      </c>
      <c r="I104" s="5" t="str">
        <f t="shared" si="2"/>
        <v>193 Footwear, Shoes, SlipOns, Mens, M, Black</v>
      </c>
    </row>
    <row r="105" spans="1:9" x14ac:dyDescent="0.2">
      <c r="A105" s="11">
        <v>194</v>
      </c>
      <c r="B105" s="5" t="str">
        <f>VLOOKUP(A105,'[1]Inventory List'!$A$8:$M$163,2)</f>
        <v>Footwear</v>
      </c>
      <c r="C105" s="5" t="str">
        <f>VLOOKUP(A105,'[1]Inventory List'!$A$8:$M$163,3)</f>
        <v>Shoes</v>
      </c>
      <c r="D105" s="5" t="str">
        <f>VLOOKUP(A105,'[1]Inventory List'!$A$8:$M$163,4)</f>
        <v>SlipOns</v>
      </c>
      <c r="E105" s="5" t="str">
        <f>VLOOKUP(A105,'[1]Inventory List'!$A$8:$M$163,5)</f>
        <v>Mens</v>
      </c>
      <c r="F105" s="5" t="str">
        <f>VLOOKUP(A105,'[1]Inventory List'!$A$8:$M$163,6)</f>
        <v>M</v>
      </c>
      <c r="G105" s="116" t="str">
        <f>VLOOKUP(A105,'[1]Inventory List'!$A$8:$M$163,7)</f>
        <v>Red</v>
      </c>
      <c r="H105" s="113">
        <v>4</v>
      </c>
      <c r="I105" s="5" t="str">
        <f t="shared" si="2"/>
        <v>194 Footwear, Shoes, SlipOns, Mens, M, Red</v>
      </c>
    </row>
    <row r="106" spans="1:9" x14ac:dyDescent="0.2">
      <c r="A106" s="11">
        <v>195</v>
      </c>
      <c r="B106" s="5" t="str">
        <f>VLOOKUP(A106,'[1]Inventory List'!$A$8:$M$163,2)</f>
        <v>Footwear</v>
      </c>
      <c r="C106" s="5" t="str">
        <f>VLOOKUP(A106,'[1]Inventory List'!$A$8:$M$163,3)</f>
        <v>Shoes</v>
      </c>
      <c r="D106" s="5" t="str">
        <f>VLOOKUP(A106,'[1]Inventory List'!$A$8:$M$163,4)</f>
        <v>SlipOns</v>
      </c>
      <c r="E106" s="5" t="str">
        <f>VLOOKUP(A106,'[1]Inventory List'!$A$8:$M$163,5)</f>
        <v>Mens</v>
      </c>
      <c r="F106" s="5" t="str">
        <f>VLOOKUP(A106,'[1]Inventory List'!$A$8:$M$163,6)</f>
        <v>M</v>
      </c>
      <c r="G106" s="116" t="str">
        <f>VLOOKUP(A106,'[1]Inventory List'!$A$8:$M$163,7)</f>
        <v>White</v>
      </c>
      <c r="H106" s="113">
        <v>1</v>
      </c>
      <c r="I106" s="5" t="str">
        <f t="shared" si="2"/>
        <v>195 Footwear, Shoes, SlipOns, Mens, M, White</v>
      </c>
    </row>
    <row r="107" spans="1:9" x14ac:dyDescent="0.2">
      <c r="A107" s="11">
        <v>196</v>
      </c>
      <c r="B107" s="5" t="str">
        <f>VLOOKUP(A107,'[1]Inventory List'!$A$8:$M$163,2)</f>
        <v>Footwear</v>
      </c>
      <c r="C107" s="5" t="str">
        <f>VLOOKUP(A107,'[1]Inventory List'!$A$8:$M$163,3)</f>
        <v>Shoes</v>
      </c>
      <c r="D107" s="5" t="str">
        <f>VLOOKUP(A107,'[1]Inventory List'!$A$8:$M$163,4)</f>
        <v>SlipOns</v>
      </c>
      <c r="E107" s="5" t="str">
        <f>VLOOKUP(A107,'[1]Inventory List'!$A$8:$M$163,5)</f>
        <v>Mens</v>
      </c>
      <c r="F107" s="5" t="str">
        <f>VLOOKUP(A107,'[1]Inventory List'!$A$8:$M$163,6)</f>
        <v>L</v>
      </c>
      <c r="G107" s="116" t="str">
        <f>VLOOKUP(A107,'[1]Inventory List'!$A$8:$M$163,7)</f>
        <v>Black</v>
      </c>
      <c r="H107" s="113">
        <v>4</v>
      </c>
      <c r="I107" s="5" t="str">
        <f t="shared" ref="I107:I138" si="3">A107&amp;" "&amp;B107&amp;", "&amp;C107&amp;", "&amp;D107&amp;", "&amp;E107&amp;", "&amp;F107&amp;", "&amp;G107</f>
        <v>196 Footwear, Shoes, SlipOns, Mens, L, Black</v>
      </c>
    </row>
    <row r="108" spans="1:9" x14ac:dyDescent="0.2">
      <c r="A108" s="11">
        <v>197</v>
      </c>
      <c r="B108" s="5" t="str">
        <f>VLOOKUP(A108,'[1]Inventory List'!$A$8:$M$163,2)</f>
        <v>Footwear</v>
      </c>
      <c r="C108" s="5" t="str">
        <f>VLOOKUP(A108,'[1]Inventory List'!$A$8:$M$163,3)</f>
        <v>Shoes</v>
      </c>
      <c r="D108" s="5" t="str">
        <f>VLOOKUP(A108,'[1]Inventory List'!$A$8:$M$163,4)</f>
        <v>SlipOns</v>
      </c>
      <c r="E108" s="5" t="str">
        <f>VLOOKUP(A108,'[1]Inventory List'!$A$8:$M$163,5)</f>
        <v>Mens</v>
      </c>
      <c r="F108" s="5" t="str">
        <f>VLOOKUP(A108,'[1]Inventory List'!$A$8:$M$163,6)</f>
        <v>L</v>
      </c>
      <c r="G108" s="116" t="str">
        <f>VLOOKUP(A108,'[1]Inventory List'!$A$8:$M$163,7)</f>
        <v>Red</v>
      </c>
      <c r="H108" s="113">
        <v>3</v>
      </c>
      <c r="I108" s="5" t="str">
        <f t="shared" si="3"/>
        <v>197 Footwear, Shoes, SlipOns, Mens, L, Red</v>
      </c>
    </row>
    <row r="109" spans="1:9" x14ac:dyDescent="0.2">
      <c r="A109" s="11">
        <v>198</v>
      </c>
      <c r="B109" s="5" t="str">
        <f>VLOOKUP(A109,'[1]Inventory List'!$A$8:$M$163,2)</f>
        <v>Footwear</v>
      </c>
      <c r="C109" s="5" t="str">
        <f>VLOOKUP(A109,'[1]Inventory List'!$A$8:$M$163,3)</f>
        <v>Shoes</v>
      </c>
      <c r="D109" s="5" t="str">
        <f>VLOOKUP(A109,'[1]Inventory List'!$A$8:$M$163,4)</f>
        <v>SlipOns</v>
      </c>
      <c r="E109" s="5" t="str">
        <f>VLOOKUP(A109,'[1]Inventory List'!$A$8:$M$163,5)</f>
        <v>Mens</v>
      </c>
      <c r="F109" s="5" t="str">
        <f>VLOOKUP(A109,'[1]Inventory List'!$A$8:$M$163,6)</f>
        <v>L</v>
      </c>
      <c r="G109" s="116" t="str">
        <f>VLOOKUP(A109,'[1]Inventory List'!$A$8:$M$163,7)</f>
        <v>White</v>
      </c>
      <c r="H109" s="113">
        <v>2</v>
      </c>
      <c r="I109" s="5" t="str">
        <f t="shared" si="3"/>
        <v>198 Footwear, Shoes, SlipOns, Mens, L, White</v>
      </c>
    </row>
    <row r="110" spans="1:9" x14ac:dyDescent="0.2">
      <c r="A110" s="11">
        <v>199</v>
      </c>
      <c r="B110" s="5" t="str">
        <f>VLOOKUP(A110,'[1]Inventory List'!$A$8:$M$163,2)</f>
        <v>Footwear</v>
      </c>
      <c r="C110" s="5" t="str">
        <f>VLOOKUP(A110,'[1]Inventory List'!$A$8:$M$163,3)</f>
        <v>Shoes</v>
      </c>
      <c r="D110" s="5" t="str">
        <f>VLOOKUP(A110,'[1]Inventory List'!$A$8:$M$163,4)</f>
        <v>SlipOns</v>
      </c>
      <c r="E110" s="5" t="str">
        <f>VLOOKUP(A110,'[1]Inventory List'!$A$8:$M$163,5)</f>
        <v>Womens</v>
      </c>
      <c r="F110" s="5" t="str">
        <f>VLOOKUP(A110,'[1]Inventory List'!$A$8:$M$163,6)</f>
        <v>S</v>
      </c>
      <c r="G110" s="116" t="str">
        <f>VLOOKUP(A110,'[1]Inventory List'!$A$8:$M$163,7)</f>
        <v>Black</v>
      </c>
      <c r="H110" s="113">
        <v>2</v>
      </c>
      <c r="I110" s="5" t="str">
        <f t="shared" si="3"/>
        <v>199 Footwear, Shoes, SlipOns, Womens, S, Black</v>
      </c>
    </row>
    <row r="111" spans="1:9" x14ac:dyDescent="0.2">
      <c r="A111" s="11">
        <v>200</v>
      </c>
      <c r="B111" s="5" t="str">
        <f>VLOOKUP(A111,'[1]Inventory List'!$A$8:$M$163,2)</f>
        <v>Footwear</v>
      </c>
      <c r="C111" s="5" t="str">
        <f>VLOOKUP(A111,'[1]Inventory List'!$A$8:$M$163,3)</f>
        <v>Shoes</v>
      </c>
      <c r="D111" s="5" t="str">
        <f>VLOOKUP(A111,'[1]Inventory List'!$A$8:$M$163,4)</f>
        <v>SlipOns</v>
      </c>
      <c r="E111" s="5" t="str">
        <f>VLOOKUP(A111,'[1]Inventory List'!$A$8:$M$163,5)</f>
        <v>Womens</v>
      </c>
      <c r="F111" s="5" t="str">
        <f>VLOOKUP(A111,'[1]Inventory List'!$A$8:$M$163,6)</f>
        <v>S</v>
      </c>
      <c r="G111" s="116" t="str">
        <f>VLOOKUP(A111,'[1]Inventory List'!$A$8:$M$163,7)</f>
        <v>Red</v>
      </c>
      <c r="H111" s="113">
        <v>3</v>
      </c>
      <c r="I111" s="5" t="str">
        <f t="shared" si="3"/>
        <v>200 Footwear, Shoes, SlipOns, Womens, S, Red</v>
      </c>
    </row>
    <row r="112" spans="1:9" x14ac:dyDescent="0.2">
      <c r="A112" s="11">
        <v>201</v>
      </c>
      <c r="B112" s="5" t="str">
        <f>VLOOKUP(A112,'[1]Inventory List'!$A$8:$M$163,2)</f>
        <v>Footwear</v>
      </c>
      <c r="C112" s="5" t="str">
        <f>VLOOKUP(A112,'[1]Inventory List'!$A$8:$M$163,3)</f>
        <v>Shoes</v>
      </c>
      <c r="D112" s="5" t="str">
        <f>VLOOKUP(A112,'[1]Inventory List'!$A$8:$M$163,4)</f>
        <v>SlipOns</v>
      </c>
      <c r="E112" s="5" t="str">
        <f>VLOOKUP(A112,'[1]Inventory List'!$A$8:$M$163,5)</f>
        <v>Womens</v>
      </c>
      <c r="F112" s="5" t="str">
        <f>VLOOKUP(A112,'[1]Inventory List'!$A$8:$M$163,6)</f>
        <v>S</v>
      </c>
      <c r="G112" s="116" t="str">
        <f>VLOOKUP(A112,'[1]Inventory List'!$A$8:$M$163,7)</f>
        <v>White</v>
      </c>
      <c r="H112" s="113">
        <v>2</v>
      </c>
      <c r="I112" s="5" t="str">
        <f t="shared" si="3"/>
        <v>201 Footwear, Shoes, SlipOns, Womens, S, White</v>
      </c>
    </row>
    <row r="113" spans="1:9" x14ac:dyDescent="0.2">
      <c r="A113" s="11">
        <v>202</v>
      </c>
      <c r="B113" s="5" t="str">
        <f>VLOOKUP(A113,'[1]Inventory List'!$A$8:$M$163,2)</f>
        <v>Footwear</v>
      </c>
      <c r="C113" s="5" t="str">
        <f>VLOOKUP(A113,'[1]Inventory List'!$A$8:$M$163,3)</f>
        <v>Shoes</v>
      </c>
      <c r="D113" s="5" t="str">
        <f>VLOOKUP(A113,'[1]Inventory List'!$A$8:$M$163,4)</f>
        <v>SlipOns</v>
      </c>
      <c r="E113" s="5" t="str">
        <f>VLOOKUP(A113,'[1]Inventory List'!$A$8:$M$163,5)</f>
        <v>Womens</v>
      </c>
      <c r="F113" s="5" t="str">
        <f>VLOOKUP(A113,'[1]Inventory List'!$A$8:$M$163,6)</f>
        <v>M</v>
      </c>
      <c r="G113" s="116" t="str">
        <f>VLOOKUP(A113,'[1]Inventory List'!$A$8:$M$163,7)</f>
        <v>Black</v>
      </c>
      <c r="H113" s="113">
        <v>4</v>
      </c>
      <c r="I113" s="5" t="str">
        <f t="shared" si="3"/>
        <v>202 Footwear, Shoes, SlipOns, Womens, M, Black</v>
      </c>
    </row>
    <row r="114" spans="1:9" x14ac:dyDescent="0.2">
      <c r="A114" s="11">
        <v>203</v>
      </c>
      <c r="B114" s="5" t="str">
        <f>VLOOKUP(A114,'[1]Inventory List'!$A$8:$M$163,2)</f>
        <v>Footwear</v>
      </c>
      <c r="C114" s="5" t="str">
        <f>VLOOKUP(A114,'[1]Inventory List'!$A$8:$M$163,3)</f>
        <v>Shoes</v>
      </c>
      <c r="D114" s="5" t="str">
        <f>VLOOKUP(A114,'[1]Inventory List'!$A$8:$M$163,4)</f>
        <v>SlipOns</v>
      </c>
      <c r="E114" s="5" t="str">
        <f>VLOOKUP(A114,'[1]Inventory List'!$A$8:$M$163,5)</f>
        <v>Womens</v>
      </c>
      <c r="F114" s="5" t="str">
        <f>VLOOKUP(A114,'[1]Inventory List'!$A$8:$M$163,6)</f>
        <v>M</v>
      </c>
      <c r="G114" s="116" t="str">
        <f>VLOOKUP(A114,'[1]Inventory List'!$A$8:$M$163,7)</f>
        <v>Red</v>
      </c>
      <c r="H114" s="113">
        <v>2</v>
      </c>
      <c r="I114" s="5" t="str">
        <f t="shared" si="3"/>
        <v>203 Footwear, Shoes, SlipOns, Womens, M, Red</v>
      </c>
    </row>
    <row r="115" spans="1:9" x14ac:dyDescent="0.2">
      <c r="A115" s="11">
        <v>204</v>
      </c>
      <c r="B115" s="5" t="str">
        <f>VLOOKUP(A115,'[1]Inventory List'!$A$8:$M$163,2)</f>
        <v>Footwear</v>
      </c>
      <c r="C115" s="5" t="str">
        <f>VLOOKUP(A115,'[1]Inventory List'!$A$8:$M$163,3)</f>
        <v>Shoes</v>
      </c>
      <c r="D115" s="5" t="str">
        <f>VLOOKUP(A115,'[1]Inventory List'!$A$8:$M$163,4)</f>
        <v>SlipOns</v>
      </c>
      <c r="E115" s="5" t="str">
        <f>VLOOKUP(A115,'[1]Inventory List'!$A$8:$M$163,5)</f>
        <v>Womens</v>
      </c>
      <c r="F115" s="5" t="str">
        <f>VLOOKUP(A115,'[1]Inventory List'!$A$8:$M$163,6)</f>
        <v>M</v>
      </c>
      <c r="G115" s="116" t="str">
        <f>VLOOKUP(A115,'[1]Inventory List'!$A$8:$M$163,7)</f>
        <v>White</v>
      </c>
      <c r="H115" s="113">
        <v>2</v>
      </c>
      <c r="I115" s="5" t="str">
        <f t="shared" si="3"/>
        <v>204 Footwear, Shoes, SlipOns, Womens, M, White</v>
      </c>
    </row>
    <row r="116" spans="1:9" x14ac:dyDescent="0.2">
      <c r="A116" s="11">
        <v>205</v>
      </c>
      <c r="B116" s="5" t="str">
        <f>VLOOKUP(A116,'[1]Inventory List'!$A$8:$M$163,2)</f>
        <v>Footwear</v>
      </c>
      <c r="C116" s="5" t="str">
        <f>VLOOKUP(A116,'[1]Inventory List'!$A$8:$M$163,3)</f>
        <v>Shoes</v>
      </c>
      <c r="D116" s="5" t="str">
        <f>VLOOKUP(A116,'[1]Inventory List'!$A$8:$M$163,4)</f>
        <v>SlipOns</v>
      </c>
      <c r="E116" s="5" t="str">
        <f>VLOOKUP(A116,'[1]Inventory List'!$A$8:$M$163,5)</f>
        <v>Womens</v>
      </c>
      <c r="F116" s="5" t="str">
        <f>VLOOKUP(A116,'[1]Inventory List'!$A$8:$M$163,6)</f>
        <v>L</v>
      </c>
      <c r="G116" s="116" t="str">
        <f>VLOOKUP(A116,'[1]Inventory List'!$A$8:$M$163,7)</f>
        <v>Black</v>
      </c>
      <c r="H116" s="113">
        <v>3</v>
      </c>
      <c r="I116" s="5" t="str">
        <f t="shared" si="3"/>
        <v>205 Footwear, Shoes, SlipOns, Womens, L, Black</v>
      </c>
    </row>
    <row r="117" spans="1:9" x14ac:dyDescent="0.2">
      <c r="A117" s="11">
        <v>206</v>
      </c>
      <c r="B117" s="5" t="str">
        <f>VLOOKUP(A117,'[1]Inventory List'!$A$8:$M$163,2)</f>
        <v>Footwear</v>
      </c>
      <c r="C117" s="5" t="str">
        <f>VLOOKUP(A117,'[1]Inventory List'!$A$8:$M$163,3)</f>
        <v>Shoes</v>
      </c>
      <c r="D117" s="5" t="str">
        <f>VLOOKUP(A117,'[1]Inventory List'!$A$8:$M$163,4)</f>
        <v>SlipOns</v>
      </c>
      <c r="E117" s="5" t="str">
        <f>VLOOKUP(A117,'[1]Inventory List'!$A$8:$M$163,5)</f>
        <v>Womens</v>
      </c>
      <c r="F117" s="5" t="str">
        <f>VLOOKUP(A117,'[1]Inventory List'!$A$8:$M$163,6)</f>
        <v>L</v>
      </c>
      <c r="G117" s="116" t="str">
        <f>VLOOKUP(A117,'[1]Inventory List'!$A$8:$M$163,7)</f>
        <v>Red</v>
      </c>
      <c r="H117" s="113">
        <v>3</v>
      </c>
      <c r="I117" s="5" t="str">
        <f t="shared" si="3"/>
        <v>206 Footwear, Shoes, SlipOns, Womens, L, Red</v>
      </c>
    </row>
    <row r="118" spans="1:9" x14ac:dyDescent="0.2">
      <c r="A118" s="11">
        <v>207</v>
      </c>
      <c r="B118" s="5" t="str">
        <f>VLOOKUP(A118,'[1]Inventory List'!$A$8:$M$163,2)</f>
        <v>Footwear</v>
      </c>
      <c r="C118" s="5" t="str">
        <f>VLOOKUP(A118,'[1]Inventory List'!$A$8:$M$163,3)</f>
        <v>Shoes</v>
      </c>
      <c r="D118" s="5" t="str">
        <f>VLOOKUP(A118,'[1]Inventory List'!$A$8:$M$163,4)</f>
        <v>SlipOns</v>
      </c>
      <c r="E118" s="5" t="str">
        <f>VLOOKUP(A118,'[1]Inventory List'!$A$8:$M$163,5)</f>
        <v>Womens</v>
      </c>
      <c r="F118" s="5" t="str">
        <f>VLOOKUP(A118,'[1]Inventory List'!$A$8:$M$163,6)</f>
        <v>L</v>
      </c>
      <c r="G118" s="116" t="str">
        <f>VLOOKUP(A118,'[1]Inventory List'!$A$8:$M$163,7)</f>
        <v>White</v>
      </c>
      <c r="H118" s="113">
        <v>4</v>
      </c>
      <c r="I118" s="5" t="str">
        <f t="shared" si="3"/>
        <v>207 Footwear, Shoes, SlipOns, Womens, L, White</v>
      </c>
    </row>
    <row r="119" spans="1:9" x14ac:dyDescent="0.2">
      <c r="A119" s="11">
        <v>208</v>
      </c>
      <c r="B119" s="5" t="str">
        <f>VLOOKUP(A119,'[1]Inventory List'!$A$8:$M$163,2)</f>
        <v>Footwear</v>
      </c>
      <c r="C119" s="5" t="str">
        <f>VLOOKUP(A119,'[1]Inventory List'!$A$8:$M$163,3)</f>
        <v>Shoes</v>
      </c>
      <c r="D119" s="5" t="str">
        <f>VLOOKUP(A119,'[1]Inventory List'!$A$8:$M$163,4)</f>
        <v>SlipOns</v>
      </c>
      <c r="E119" s="5" t="str">
        <f>VLOOKUP(A119,'[1]Inventory List'!$A$8:$M$163,5)</f>
        <v>Boys</v>
      </c>
      <c r="F119" s="5" t="str">
        <f>VLOOKUP(A119,'[1]Inventory List'!$A$8:$M$163,6)</f>
        <v>S</v>
      </c>
      <c r="G119" s="116" t="str">
        <f>VLOOKUP(A119,'[1]Inventory List'!$A$8:$M$163,7)</f>
        <v>Black</v>
      </c>
      <c r="H119" s="113">
        <v>2</v>
      </c>
      <c r="I119" s="5" t="str">
        <f t="shared" si="3"/>
        <v>208 Footwear, Shoes, SlipOns, Boys, S, Black</v>
      </c>
    </row>
    <row r="120" spans="1:9" x14ac:dyDescent="0.2">
      <c r="A120" s="11">
        <v>209</v>
      </c>
      <c r="B120" s="5" t="str">
        <f>VLOOKUP(A120,'[1]Inventory List'!$A$8:$M$163,2)</f>
        <v>Footwear</v>
      </c>
      <c r="C120" s="5" t="str">
        <f>VLOOKUP(A120,'[1]Inventory List'!$A$8:$M$163,3)</f>
        <v>Shoes</v>
      </c>
      <c r="D120" s="5" t="str">
        <f>VLOOKUP(A120,'[1]Inventory List'!$A$8:$M$163,4)</f>
        <v>SlipOns</v>
      </c>
      <c r="E120" s="5" t="str">
        <f>VLOOKUP(A120,'[1]Inventory List'!$A$8:$M$163,5)</f>
        <v>Boys</v>
      </c>
      <c r="F120" s="5" t="str">
        <f>VLOOKUP(A120,'[1]Inventory List'!$A$8:$M$163,6)</f>
        <v>S</v>
      </c>
      <c r="G120" s="116" t="str">
        <f>VLOOKUP(A120,'[1]Inventory List'!$A$8:$M$163,7)</f>
        <v>Red</v>
      </c>
      <c r="H120" s="113">
        <v>3</v>
      </c>
      <c r="I120" s="5" t="str">
        <f t="shared" si="3"/>
        <v>209 Footwear, Shoes, SlipOns, Boys, S, Red</v>
      </c>
    </row>
    <row r="121" spans="1:9" x14ac:dyDescent="0.2">
      <c r="A121" s="11">
        <v>210</v>
      </c>
      <c r="B121" s="5" t="str">
        <f>VLOOKUP(A121,'[1]Inventory List'!$A$8:$M$163,2)</f>
        <v>Footwear</v>
      </c>
      <c r="C121" s="5" t="str">
        <f>VLOOKUP(A121,'[1]Inventory List'!$A$8:$M$163,3)</f>
        <v>Shoes</v>
      </c>
      <c r="D121" s="5" t="str">
        <f>VLOOKUP(A121,'[1]Inventory List'!$A$8:$M$163,4)</f>
        <v>SlipOns</v>
      </c>
      <c r="E121" s="5" t="str">
        <f>VLOOKUP(A121,'[1]Inventory List'!$A$8:$M$163,5)</f>
        <v>Boys</v>
      </c>
      <c r="F121" s="5" t="str">
        <f>VLOOKUP(A121,'[1]Inventory List'!$A$8:$M$163,6)</f>
        <v>S</v>
      </c>
      <c r="G121" s="116" t="str">
        <f>VLOOKUP(A121,'[1]Inventory List'!$A$8:$M$163,7)</f>
        <v>White</v>
      </c>
      <c r="H121" s="113">
        <v>4</v>
      </c>
      <c r="I121" s="5" t="str">
        <f t="shared" si="3"/>
        <v>210 Footwear, Shoes, SlipOns, Boys, S, White</v>
      </c>
    </row>
    <row r="122" spans="1:9" x14ac:dyDescent="0.2">
      <c r="A122" s="11">
        <v>211</v>
      </c>
      <c r="B122" s="5" t="str">
        <f>VLOOKUP(A122,'[1]Inventory List'!$A$8:$M$163,2)</f>
        <v>Footwear</v>
      </c>
      <c r="C122" s="5" t="str">
        <f>VLOOKUP(A122,'[1]Inventory List'!$A$8:$M$163,3)</f>
        <v>Shoes</v>
      </c>
      <c r="D122" s="5" t="str">
        <f>VLOOKUP(A122,'[1]Inventory List'!$A$8:$M$163,4)</f>
        <v>SlipOns</v>
      </c>
      <c r="E122" s="5" t="str">
        <f>VLOOKUP(A122,'[1]Inventory List'!$A$8:$M$163,5)</f>
        <v>Boys</v>
      </c>
      <c r="F122" s="5" t="str">
        <f>VLOOKUP(A122,'[1]Inventory List'!$A$8:$M$163,6)</f>
        <v>M</v>
      </c>
      <c r="G122" s="116" t="str">
        <f>VLOOKUP(A122,'[1]Inventory List'!$A$8:$M$163,7)</f>
        <v>Black</v>
      </c>
      <c r="H122" s="113">
        <v>4</v>
      </c>
      <c r="I122" s="5" t="str">
        <f t="shared" si="3"/>
        <v>211 Footwear, Shoes, SlipOns, Boys, M, Black</v>
      </c>
    </row>
    <row r="123" spans="1:9" x14ac:dyDescent="0.2">
      <c r="A123" s="11">
        <v>212</v>
      </c>
      <c r="B123" s="5" t="str">
        <f>VLOOKUP(A123,'[1]Inventory List'!$A$8:$M$163,2)</f>
        <v>Footwear</v>
      </c>
      <c r="C123" s="5" t="str">
        <f>VLOOKUP(A123,'[1]Inventory List'!$A$8:$M$163,3)</f>
        <v>Shoes</v>
      </c>
      <c r="D123" s="5" t="str">
        <f>VLOOKUP(A123,'[1]Inventory List'!$A$8:$M$163,4)</f>
        <v>SlipOns</v>
      </c>
      <c r="E123" s="5" t="str">
        <f>VLOOKUP(A123,'[1]Inventory List'!$A$8:$M$163,5)</f>
        <v>Boys</v>
      </c>
      <c r="F123" s="5" t="str">
        <f>VLOOKUP(A123,'[1]Inventory List'!$A$8:$M$163,6)</f>
        <v>M</v>
      </c>
      <c r="G123" s="116" t="str">
        <f>VLOOKUP(A123,'[1]Inventory List'!$A$8:$M$163,7)</f>
        <v>Red</v>
      </c>
      <c r="H123" s="113">
        <v>1</v>
      </c>
      <c r="I123" s="5" t="str">
        <f t="shared" si="3"/>
        <v>212 Footwear, Shoes, SlipOns, Boys, M, Red</v>
      </c>
    </row>
    <row r="124" spans="1:9" x14ac:dyDescent="0.2">
      <c r="A124" s="11">
        <v>213</v>
      </c>
      <c r="B124" s="5" t="str">
        <f>VLOOKUP(A124,'[1]Inventory List'!$A$8:$M$163,2)</f>
        <v>Footwear</v>
      </c>
      <c r="C124" s="5" t="str">
        <f>VLOOKUP(A124,'[1]Inventory List'!$A$8:$M$163,3)</f>
        <v>Shoes</v>
      </c>
      <c r="D124" s="5" t="str">
        <f>VLOOKUP(A124,'[1]Inventory List'!$A$8:$M$163,4)</f>
        <v>SlipOns</v>
      </c>
      <c r="E124" s="5" t="str">
        <f>VLOOKUP(A124,'[1]Inventory List'!$A$8:$M$163,5)</f>
        <v>Boys</v>
      </c>
      <c r="F124" s="5" t="str">
        <f>VLOOKUP(A124,'[1]Inventory List'!$A$8:$M$163,6)</f>
        <v>M</v>
      </c>
      <c r="G124" s="116" t="str">
        <f>VLOOKUP(A124,'[1]Inventory List'!$A$8:$M$163,7)</f>
        <v>White</v>
      </c>
      <c r="H124" s="113">
        <v>2</v>
      </c>
      <c r="I124" s="5" t="str">
        <f t="shared" si="3"/>
        <v>213 Footwear, Shoes, SlipOns, Boys, M, White</v>
      </c>
    </row>
    <row r="125" spans="1:9" x14ac:dyDescent="0.2">
      <c r="A125" s="11">
        <v>214</v>
      </c>
      <c r="B125" s="5" t="str">
        <f>VLOOKUP(A125,'[1]Inventory List'!$A$8:$M$163,2)</f>
        <v>Footwear</v>
      </c>
      <c r="C125" s="5" t="str">
        <f>VLOOKUP(A125,'[1]Inventory List'!$A$8:$M$163,3)</f>
        <v>Shoes</v>
      </c>
      <c r="D125" s="5" t="str">
        <f>VLOOKUP(A125,'[1]Inventory List'!$A$8:$M$163,4)</f>
        <v>SlipOns</v>
      </c>
      <c r="E125" s="5" t="str">
        <f>VLOOKUP(A125,'[1]Inventory List'!$A$8:$M$163,5)</f>
        <v>Boys</v>
      </c>
      <c r="F125" s="5" t="str">
        <f>VLOOKUP(A125,'[1]Inventory List'!$A$8:$M$163,6)</f>
        <v>L</v>
      </c>
      <c r="G125" s="116" t="str">
        <f>VLOOKUP(A125,'[1]Inventory List'!$A$8:$M$163,7)</f>
        <v>Black</v>
      </c>
      <c r="H125" s="113">
        <v>2</v>
      </c>
      <c r="I125" s="5" t="str">
        <f t="shared" si="3"/>
        <v>214 Footwear, Shoes, SlipOns, Boys, L, Black</v>
      </c>
    </row>
    <row r="126" spans="1:9" x14ac:dyDescent="0.2">
      <c r="A126" s="11">
        <v>215</v>
      </c>
      <c r="B126" s="5" t="str">
        <f>VLOOKUP(A126,'[1]Inventory List'!$A$8:$M$163,2)</f>
        <v>Footwear</v>
      </c>
      <c r="C126" s="5" t="str">
        <f>VLOOKUP(A126,'[1]Inventory List'!$A$8:$M$163,3)</f>
        <v>Shoes</v>
      </c>
      <c r="D126" s="5" t="str">
        <f>VLOOKUP(A126,'[1]Inventory List'!$A$8:$M$163,4)</f>
        <v>SlipOns</v>
      </c>
      <c r="E126" s="5" t="str">
        <f>VLOOKUP(A126,'[1]Inventory List'!$A$8:$M$163,5)</f>
        <v>Boys</v>
      </c>
      <c r="F126" s="5" t="str">
        <f>VLOOKUP(A126,'[1]Inventory List'!$A$8:$M$163,6)</f>
        <v>L</v>
      </c>
      <c r="G126" s="116" t="str">
        <f>VLOOKUP(A126,'[1]Inventory List'!$A$8:$M$163,7)</f>
        <v>Red</v>
      </c>
      <c r="H126" s="113">
        <v>1</v>
      </c>
      <c r="I126" s="5" t="str">
        <f t="shared" si="3"/>
        <v>215 Footwear, Shoes, SlipOns, Boys, L, Red</v>
      </c>
    </row>
    <row r="127" spans="1:9" x14ac:dyDescent="0.2">
      <c r="A127" s="11">
        <v>216</v>
      </c>
      <c r="B127" s="5" t="str">
        <f>VLOOKUP(A127,'[1]Inventory List'!$A$8:$M$163,2)</f>
        <v>Footwear</v>
      </c>
      <c r="C127" s="5" t="str">
        <f>VLOOKUP(A127,'[1]Inventory List'!$A$8:$M$163,3)</f>
        <v>Shoes</v>
      </c>
      <c r="D127" s="5" t="str">
        <f>VLOOKUP(A127,'[1]Inventory List'!$A$8:$M$163,4)</f>
        <v>SlipOns</v>
      </c>
      <c r="E127" s="5" t="str">
        <f>VLOOKUP(A127,'[1]Inventory List'!$A$8:$M$163,5)</f>
        <v>Boys</v>
      </c>
      <c r="F127" s="5" t="str">
        <f>VLOOKUP(A127,'[1]Inventory List'!$A$8:$M$163,6)</f>
        <v>L</v>
      </c>
      <c r="G127" s="116" t="str">
        <f>VLOOKUP(A127,'[1]Inventory List'!$A$8:$M$163,7)</f>
        <v>White</v>
      </c>
      <c r="H127" s="113">
        <v>5</v>
      </c>
      <c r="I127" s="5" t="str">
        <f t="shared" si="3"/>
        <v>216 Footwear, Shoes, SlipOns, Boys, L, White</v>
      </c>
    </row>
    <row r="128" spans="1:9" x14ac:dyDescent="0.2">
      <c r="A128" s="11">
        <v>217</v>
      </c>
      <c r="B128" s="5" t="str">
        <f>VLOOKUP(A128,'[1]Inventory List'!$A$8:$M$163,2)</f>
        <v>Footwear</v>
      </c>
      <c r="C128" s="5" t="str">
        <f>VLOOKUP(A128,'[1]Inventory List'!$A$8:$M$163,3)</f>
        <v>Shoes</v>
      </c>
      <c r="D128" s="5" t="str">
        <f>VLOOKUP(A128,'[1]Inventory List'!$A$8:$M$163,4)</f>
        <v>SlipOns</v>
      </c>
      <c r="E128" s="5" t="str">
        <f>VLOOKUP(A128,'[1]Inventory List'!$A$8:$M$163,5)</f>
        <v>Girls</v>
      </c>
      <c r="F128" s="5" t="str">
        <f>VLOOKUP(A128,'[1]Inventory List'!$A$8:$M$163,6)</f>
        <v>S</v>
      </c>
      <c r="G128" s="116" t="str">
        <f>VLOOKUP(A128,'[1]Inventory List'!$A$8:$M$163,7)</f>
        <v>Black</v>
      </c>
      <c r="H128" s="113">
        <v>1</v>
      </c>
      <c r="I128" s="5" t="str">
        <f t="shared" si="3"/>
        <v>217 Footwear, Shoes, SlipOns, Girls, S, Black</v>
      </c>
    </row>
    <row r="129" spans="1:9" x14ac:dyDescent="0.2">
      <c r="A129" s="11">
        <v>218</v>
      </c>
      <c r="B129" s="5" t="str">
        <f>VLOOKUP(A129,'[1]Inventory List'!$A$8:$M$163,2)</f>
        <v>Footwear</v>
      </c>
      <c r="C129" s="5" t="str">
        <f>VLOOKUP(A129,'[1]Inventory List'!$A$8:$M$163,3)</f>
        <v>Shoes</v>
      </c>
      <c r="D129" s="5" t="str">
        <f>VLOOKUP(A129,'[1]Inventory List'!$A$8:$M$163,4)</f>
        <v>SlipOns</v>
      </c>
      <c r="E129" s="5" t="str">
        <f>VLOOKUP(A129,'[1]Inventory List'!$A$8:$M$163,5)</f>
        <v>Girls</v>
      </c>
      <c r="F129" s="5" t="str">
        <f>VLOOKUP(A129,'[1]Inventory List'!$A$8:$M$163,6)</f>
        <v>S</v>
      </c>
      <c r="G129" s="116" t="str">
        <f>VLOOKUP(A129,'[1]Inventory List'!$A$8:$M$163,7)</f>
        <v>Red</v>
      </c>
      <c r="H129" s="113">
        <v>4</v>
      </c>
      <c r="I129" s="5" t="str">
        <f t="shared" si="3"/>
        <v>218 Footwear, Shoes, SlipOns, Girls, S, Red</v>
      </c>
    </row>
    <row r="130" spans="1:9" x14ac:dyDescent="0.2">
      <c r="A130" s="11">
        <v>219</v>
      </c>
      <c r="B130" s="5" t="str">
        <f>VLOOKUP(A130,'[1]Inventory List'!$A$8:$M$163,2)</f>
        <v>Footwear</v>
      </c>
      <c r="C130" s="5" t="str">
        <f>VLOOKUP(A130,'[1]Inventory List'!$A$8:$M$163,3)</f>
        <v>Shoes</v>
      </c>
      <c r="D130" s="5" t="str">
        <f>VLOOKUP(A130,'[1]Inventory List'!$A$8:$M$163,4)</f>
        <v>SlipOns</v>
      </c>
      <c r="E130" s="5" t="str">
        <f>VLOOKUP(A130,'[1]Inventory List'!$A$8:$M$163,5)</f>
        <v>Girls</v>
      </c>
      <c r="F130" s="5" t="str">
        <f>VLOOKUP(A130,'[1]Inventory List'!$A$8:$M$163,6)</f>
        <v>S</v>
      </c>
      <c r="G130" s="116" t="str">
        <f>VLOOKUP(A130,'[1]Inventory List'!$A$8:$M$163,7)</f>
        <v>White</v>
      </c>
      <c r="H130" s="113">
        <v>2</v>
      </c>
      <c r="I130" s="5" t="str">
        <f t="shared" si="3"/>
        <v>219 Footwear, Shoes, SlipOns, Girls, S, White</v>
      </c>
    </row>
    <row r="131" spans="1:9" x14ac:dyDescent="0.2">
      <c r="A131" s="11">
        <v>220</v>
      </c>
      <c r="B131" s="5" t="str">
        <f>VLOOKUP(A131,'[1]Inventory List'!$A$8:$M$163,2)</f>
        <v>Footwear</v>
      </c>
      <c r="C131" s="5" t="str">
        <f>VLOOKUP(A131,'[1]Inventory List'!$A$8:$M$163,3)</f>
        <v>Shoes</v>
      </c>
      <c r="D131" s="5" t="str">
        <f>VLOOKUP(A131,'[1]Inventory List'!$A$8:$M$163,4)</f>
        <v>SlipOns</v>
      </c>
      <c r="E131" s="5" t="str">
        <f>VLOOKUP(A131,'[1]Inventory List'!$A$8:$M$163,5)</f>
        <v>Girls</v>
      </c>
      <c r="F131" s="5" t="str">
        <f>VLOOKUP(A131,'[1]Inventory List'!$A$8:$M$163,6)</f>
        <v>M</v>
      </c>
      <c r="G131" s="116" t="str">
        <f>VLOOKUP(A131,'[1]Inventory List'!$A$8:$M$163,7)</f>
        <v>Black</v>
      </c>
      <c r="H131" s="113">
        <v>2</v>
      </c>
      <c r="I131" s="5" t="str">
        <f t="shared" si="3"/>
        <v>220 Footwear, Shoes, SlipOns, Girls, M, Black</v>
      </c>
    </row>
    <row r="132" spans="1:9" x14ac:dyDescent="0.2">
      <c r="A132" s="11">
        <v>221</v>
      </c>
      <c r="B132" s="5" t="str">
        <f>VLOOKUP(A132,'[1]Inventory List'!$A$8:$M$163,2)</f>
        <v>Footwear</v>
      </c>
      <c r="C132" s="5" t="str">
        <f>VLOOKUP(A132,'[1]Inventory List'!$A$8:$M$163,3)</f>
        <v>Shoes</v>
      </c>
      <c r="D132" s="5" t="str">
        <f>VLOOKUP(A132,'[1]Inventory List'!$A$8:$M$163,4)</f>
        <v>SlipOns</v>
      </c>
      <c r="E132" s="5" t="str">
        <f>VLOOKUP(A132,'[1]Inventory List'!$A$8:$M$163,5)</f>
        <v>Girls</v>
      </c>
      <c r="F132" s="5" t="str">
        <f>VLOOKUP(A132,'[1]Inventory List'!$A$8:$M$163,6)</f>
        <v>M</v>
      </c>
      <c r="G132" s="116" t="str">
        <f>VLOOKUP(A132,'[1]Inventory List'!$A$8:$M$163,7)</f>
        <v>Red</v>
      </c>
      <c r="H132" s="113">
        <v>4</v>
      </c>
      <c r="I132" s="5" t="str">
        <f t="shared" si="3"/>
        <v>221 Footwear, Shoes, SlipOns, Girls, M, Red</v>
      </c>
    </row>
    <row r="133" spans="1:9" x14ac:dyDescent="0.2">
      <c r="A133" s="11">
        <v>222</v>
      </c>
      <c r="B133" s="5" t="str">
        <f>VLOOKUP(A133,'[1]Inventory List'!$A$8:$M$163,2)</f>
        <v>Footwear</v>
      </c>
      <c r="C133" s="5" t="str">
        <f>VLOOKUP(A133,'[1]Inventory List'!$A$8:$M$163,3)</f>
        <v>Shoes</v>
      </c>
      <c r="D133" s="5" t="str">
        <f>VLOOKUP(A133,'[1]Inventory List'!$A$8:$M$163,4)</f>
        <v>SlipOns</v>
      </c>
      <c r="E133" s="5" t="str">
        <f>VLOOKUP(A133,'[1]Inventory List'!$A$8:$M$163,5)</f>
        <v>Girls</v>
      </c>
      <c r="F133" s="5" t="str">
        <f>VLOOKUP(A133,'[1]Inventory List'!$A$8:$M$163,6)</f>
        <v>M</v>
      </c>
      <c r="G133" s="116" t="str">
        <f>VLOOKUP(A133,'[1]Inventory List'!$A$8:$M$163,7)</f>
        <v>White</v>
      </c>
      <c r="H133" s="113">
        <v>5</v>
      </c>
      <c r="I133" s="5" t="str">
        <f t="shared" si="3"/>
        <v>222 Footwear, Shoes, SlipOns, Girls, M, White</v>
      </c>
    </row>
    <row r="134" spans="1:9" x14ac:dyDescent="0.2">
      <c r="A134" s="11">
        <v>223</v>
      </c>
      <c r="B134" s="5" t="str">
        <f>VLOOKUP(A134,'[1]Inventory List'!$A$8:$M$163,2)</f>
        <v>Footwear</v>
      </c>
      <c r="C134" s="5" t="str">
        <f>VLOOKUP(A134,'[1]Inventory List'!$A$8:$M$163,3)</f>
        <v>Shoes</v>
      </c>
      <c r="D134" s="5" t="str">
        <f>VLOOKUP(A134,'[1]Inventory List'!$A$8:$M$163,4)</f>
        <v>SlipOns</v>
      </c>
      <c r="E134" s="5" t="str">
        <f>VLOOKUP(A134,'[1]Inventory List'!$A$8:$M$163,5)</f>
        <v>Girls</v>
      </c>
      <c r="F134" s="5" t="str">
        <f>VLOOKUP(A134,'[1]Inventory List'!$A$8:$M$163,6)</f>
        <v>L</v>
      </c>
      <c r="G134" s="116" t="str">
        <f>VLOOKUP(A134,'[1]Inventory List'!$A$8:$M$163,7)</f>
        <v>Black</v>
      </c>
      <c r="H134" s="113">
        <v>4</v>
      </c>
      <c r="I134" s="5" t="str">
        <f t="shared" si="3"/>
        <v>223 Footwear, Shoes, SlipOns, Girls, L, Black</v>
      </c>
    </row>
    <row r="135" spans="1:9" x14ac:dyDescent="0.2">
      <c r="A135" s="11">
        <v>224</v>
      </c>
      <c r="B135" s="5" t="str">
        <f>VLOOKUP(A135,'[1]Inventory List'!$A$8:$M$163,2)</f>
        <v>Footwear</v>
      </c>
      <c r="C135" s="5" t="str">
        <f>VLOOKUP(A135,'[1]Inventory List'!$A$8:$M$163,3)</f>
        <v>Shoes</v>
      </c>
      <c r="D135" s="5" t="str">
        <f>VLOOKUP(A135,'[1]Inventory List'!$A$8:$M$163,4)</f>
        <v>SlipOns</v>
      </c>
      <c r="E135" s="5" t="str">
        <f>VLOOKUP(A135,'[1]Inventory List'!$A$8:$M$163,5)</f>
        <v>Girls</v>
      </c>
      <c r="F135" s="5" t="str">
        <f>VLOOKUP(A135,'[1]Inventory List'!$A$8:$M$163,6)</f>
        <v>L</v>
      </c>
      <c r="G135" s="116" t="str">
        <f>VLOOKUP(A135,'[1]Inventory List'!$A$8:$M$163,7)</f>
        <v>Red</v>
      </c>
      <c r="H135" s="113">
        <v>2</v>
      </c>
      <c r="I135" s="5" t="str">
        <f t="shared" si="3"/>
        <v>224 Footwear, Shoes, SlipOns, Girls, L, Red</v>
      </c>
    </row>
    <row r="136" spans="1:9" x14ac:dyDescent="0.2">
      <c r="A136" s="11">
        <v>225</v>
      </c>
      <c r="B136" s="5" t="str">
        <f>VLOOKUP(A136,'[1]Inventory List'!$A$8:$M$163,2)</f>
        <v>Footwear</v>
      </c>
      <c r="C136" s="5" t="str">
        <f>VLOOKUP(A136,'[1]Inventory List'!$A$8:$M$163,3)</f>
        <v>Shoes</v>
      </c>
      <c r="D136" s="5" t="str">
        <f>VLOOKUP(A136,'[1]Inventory List'!$A$8:$M$163,4)</f>
        <v>SlipOns</v>
      </c>
      <c r="E136" s="5" t="str">
        <f>VLOOKUP(A136,'[1]Inventory List'!$A$8:$M$163,5)</f>
        <v>Girls</v>
      </c>
      <c r="F136" s="5" t="str">
        <f>VLOOKUP(A136,'[1]Inventory List'!$A$8:$M$163,6)</f>
        <v>L</v>
      </c>
      <c r="G136" s="116" t="str">
        <f>VLOOKUP(A136,'[1]Inventory List'!$A$8:$M$163,7)</f>
        <v>White</v>
      </c>
      <c r="H136" s="113">
        <v>5</v>
      </c>
      <c r="I136" s="5" t="str">
        <f t="shared" si="3"/>
        <v>225 Footwear, Shoes, SlipOns, Girls, L, White</v>
      </c>
    </row>
    <row r="137" spans="1:9" x14ac:dyDescent="0.2">
      <c r="A137" s="11">
        <v>226</v>
      </c>
      <c r="B137" s="5" t="str">
        <f>VLOOKUP(A137,'[1]Inventory List'!$A$8:$M$163,2)</f>
        <v>Accessories</v>
      </c>
      <c r="C137" s="5" t="str">
        <f>VLOOKUP(A137,'[1]Inventory List'!$A$8:$M$163,3)</f>
        <v>Tie Clip</v>
      </c>
      <c r="D137" s="5">
        <f>VLOOKUP(A137,'[1]Inventory List'!$A$8:$M$163,4)</f>
        <v>0</v>
      </c>
      <c r="E137" s="5" t="str">
        <f>VLOOKUP(A137,'[1]Inventory List'!$A$8:$M$163,5)</f>
        <v>Mens</v>
      </c>
      <c r="F137" s="5" t="str">
        <f>VLOOKUP(A137,'[1]Inventory List'!$A$8:$M$163,6)</f>
        <v>One Size</v>
      </c>
      <c r="G137" s="116" t="str">
        <f>VLOOKUP(A137,'[1]Inventory List'!$A$8:$M$163,7)</f>
        <v>Gold</v>
      </c>
      <c r="H137" s="113">
        <v>4</v>
      </c>
      <c r="I137" s="5" t="str">
        <f t="shared" si="3"/>
        <v>226 Accessories, Tie Clip, 0, Mens, One Size, Gold</v>
      </c>
    </row>
    <row r="138" spans="1:9" x14ac:dyDescent="0.2">
      <c r="A138" s="11">
        <v>227</v>
      </c>
      <c r="B138" s="5" t="str">
        <f>VLOOKUP(A138,'[1]Inventory List'!$A$8:$M$163,2)</f>
        <v>Accessories</v>
      </c>
      <c r="C138" s="5" t="str">
        <f>VLOOKUP(A138,'[1]Inventory List'!$A$8:$M$163,3)</f>
        <v>Tie Clip</v>
      </c>
      <c r="D138" s="5">
        <f>VLOOKUP(A138,'[1]Inventory List'!$A$8:$M$163,4)</f>
        <v>0</v>
      </c>
      <c r="E138" s="5" t="str">
        <f>VLOOKUP(A138,'[1]Inventory List'!$A$8:$M$163,5)</f>
        <v>Mens</v>
      </c>
      <c r="F138" s="5" t="str">
        <f>VLOOKUP(A138,'[1]Inventory List'!$A$8:$M$163,6)</f>
        <v>One Size</v>
      </c>
      <c r="G138" s="116" t="str">
        <f>VLOOKUP(A138,'[1]Inventory List'!$A$8:$M$163,7)</f>
        <v>Silver</v>
      </c>
      <c r="H138" s="113">
        <v>4</v>
      </c>
      <c r="I138" s="5" t="str">
        <f t="shared" si="3"/>
        <v>227 Accessories, Tie Clip, 0, Mens, One Size, Silver</v>
      </c>
    </row>
    <row r="139" spans="1:9" x14ac:dyDescent="0.2">
      <c r="A139" s="11">
        <v>228</v>
      </c>
      <c r="B139" s="5" t="str">
        <f>VLOOKUP(A139,'[1]Inventory List'!$A$8:$M$163,2)</f>
        <v>Accessories</v>
      </c>
      <c r="C139" s="5" t="str">
        <f>VLOOKUP(A139,'[1]Inventory List'!$A$8:$M$163,3)</f>
        <v>Cuff Links</v>
      </c>
      <c r="D139" s="5">
        <f>VLOOKUP(A139,'[1]Inventory List'!$A$8:$M$163,4)</f>
        <v>0</v>
      </c>
      <c r="E139" s="5" t="str">
        <f>VLOOKUP(A139,'[1]Inventory List'!$A$8:$M$163,5)</f>
        <v>Mens</v>
      </c>
      <c r="F139" s="5" t="str">
        <f>VLOOKUP(A139,'[1]Inventory List'!$A$8:$M$163,6)</f>
        <v>One Size</v>
      </c>
      <c r="G139" s="116" t="str">
        <f>VLOOKUP(A139,'[1]Inventory List'!$A$8:$M$163,7)</f>
        <v>Gold</v>
      </c>
      <c r="H139" s="113">
        <v>3</v>
      </c>
      <c r="I139" s="5" t="str">
        <f t="shared" ref="I139:I165" si="4">A139&amp;" "&amp;B139&amp;", "&amp;C139&amp;", "&amp;D139&amp;", "&amp;E139&amp;", "&amp;F139&amp;", "&amp;G139</f>
        <v>228 Accessories, Cuff Links, 0, Mens, One Size, Gold</v>
      </c>
    </row>
    <row r="140" spans="1:9" x14ac:dyDescent="0.2">
      <c r="A140" s="11">
        <v>229</v>
      </c>
      <c r="B140" s="5" t="str">
        <f>VLOOKUP(A140,'[1]Inventory List'!$A$8:$M$163,2)</f>
        <v>Accessories</v>
      </c>
      <c r="C140" s="5" t="str">
        <f>VLOOKUP(A140,'[1]Inventory List'!$A$8:$M$163,3)</f>
        <v>Cuff Links</v>
      </c>
      <c r="D140" s="5">
        <f>VLOOKUP(A140,'[1]Inventory List'!$A$8:$M$163,4)</f>
        <v>0</v>
      </c>
      <c r="E140" s="5" t="str">
        <f>VLOOKUP(A140,'[1]Inventory List'!$A$8:$M$163,5)</f>
        <v>Mens</v>
      </c>
      <c r="F140" s="5" t="str">
        <f>VLOOKUP(A140,'[1]Inventory List'!$A$8:$M$163,6)</f>
        <v>One Size</v>
      </c>
      <c r="G140" s="116" t="str">
        <f>VLOOKUP(A140,'[1]Inventory List'!$A$8:$M$163,7)</f>
        <v>Silver</v>
      </c>
      <c r="H140" s="113">
        <v>3</v>
      </c>
      <c r="I140" s="5" t="str">
        <f t="shared" si="4"/>
        <v>229 Accessories, Cuff Links, 0, Mens, One Size, Silver</v>
      </c>
    </row>
    <row r="141" spans="1:9" x14ac:dyDescent="0.2">
      <c r="A141" s="11">
        <v>230</v>
      </c>
      <c r="B141" s="5" t="str">
        <f>VLOOKUP(A141,'[1]Inventory List'!$A$8:$M$163,2)</f>
        <v>Accessories</v>
      </c>
      <c r="C141" s="5" t="str">
        <f>VLOOKUP(A141,'[1]Inventory List'!$A$8:$M$163,3)</f>
        <v>Hair Accessories</v>
      </c>
      <c r="D141" s="5" t="str">
        <f>VLOOKUP(A141,'[1]Inventory List'!$A$8:$M$163,4)</f>
        <v>Ponytail Ties</v>
      </c>
      <c r="E141" s="5" t="str">
        <f>VLOOKUP(A141,'[1]Inventory List'!$A$8:$M$163,5)</f>
        <v>Womens</v>
      </c>
      <c r="F141" s="5" t="str">
        <f>VLOOKUP(A141,'[1]Inventory List'!$A$8:$M$163,6)</f>
        <v>Womens</v>
      </c>
      <c r="G141" s="116" t="str">
        <f>VLOOKUP(A141,'[1]Inventory List'!$A$8:$M$163,7)</f>
        <v>Assorted Set</v>
      </c>
      <c r="H141" s="113">
        <v>3</v>
      </c>
      <c r="I141" s="5" t="str">
        <f t="shared" si="4"/>
        <v>230 Accessories, Hair Accessories, Ponytail Ties, Womens, Womens, Assorted Set</v>
      </c>
    </row>
    <row r="142" spans="1:9" x14ac:dyDescent="0.2">
      <c r="A142" s="11">
        <v>231</v>
      </c>
      <c r="B142" s="5" t="str">
        <f>VLOOKUP(A142,'[1]Inventory List'!$A$8:$M$163,2)</f>
        <v>Accessories</v>
      </c>
      <c r="C142" s="5" t="str">
        <f>VLOOKUP(A142,'[1]Inventory List'!$A$8:$M$163,3)</f>
        <v>Hair Accessories</v>
      </c>
      <c r="D142" s="5" t="str">
        <f>VLOOKUP(A142,'[1]Inventory List'!$A$8:$M$163,4)</f>
        <v>Headbands</v>
      </c>
      <c r="E142" s="5" t="str">
        <f>VLOOKUP(A142,'[1]Inventory List'!$A$8:$M$163,5)</f>
        <v>Womens</v>
      </c>
      <c r="F142" s="5" t="str">
        <f>VLOOKUP(A142,'[1]Inventory List'!$A$8:$M$163,6)</f>
        <v>Womens</v>
      </c>
      <c r="G142" s="116" t="str">
        <f>VLOOKUP(A142,'[1]Inventory List'!$A$8:$M$163,7)</f>
        <v>Assorted Set</v>
      </c>
      <c r="H142" s="113">
        <v>2</v>
      </c>
      <c r="I142" s="5" t="str">
        <f t="shared" si="4"/>
        <v>231 Accessories, Hair Accessories, Headbands, Womens, Womens, Assorted Set</v>
      </c>
    </row>
    <row r="143" spans="1:9" x14ac:dyDescent="0.2">
      <c r="A143" s="11">
        <v>232</v>
      </c>
      <c r="B143" s="5" t="str">
        <f>VLOOKUP(A143,'[1]Inventory List'!$A$8:$M$163,2)</f>
        <v>Accessories</v>
      </c>
      <c r="C143" s="5" t="str">
        <f>VLOOKUP(A143,'[1]Inventory List'!$A$8:$M$163,3)</f>
        <v>Hair Accessories</v>
      </c>
      <c r="D143" s="5" t="str">
        <f>VLOOKUP(A143,'[1]Inventory List'!$A$8:$M$163,4)</f>
        <v>Ponytail Ties</v>
      </c>
      <c r="E143" s="5" t="str">
        <f>VLOOKUP(A143,'[1]Inventory List'!$A$8:$M$163,5)</f>
        <v>Girls</v>
      </c>
      <c r="F143" s="5" t="str">
        <f>VLOOKUP(A143,'[1]Inventory List'!$A$8:$M$163,6)</f>
        <v>Girls</v>
      </c>
      <c r="G143" s="116" t="str">
        <f>VLOOKUP(A143,'[1]Inventory List'!$A$8:$M$163,7)</f>
        <v>Assorted Set</v>
      </c>
      <c r="H143" s="113">
        <v>1</v>
      </c>
      <c r="I143" s="5" t="str">
        <f t="shared" si="4"/>
        <v>232 Accessories, Hair Accessories, Ponytail Ties, Girls, Girls, Assorted Set</v>
      </c>
    </row>
    <row r="144" spans="1:9" x14ac:dyDescent="0.2">
      <c r="A144" s="11">
        <v>233</v>
      </c>
      <c r="B144" s="5" t="str">
        <f>VLOOKUP(A144,'[1]Inventory List'!$A$8:$M$163,2)</f>
        <v>Accessories</v>
      </c>
      <c r="C144" s="5" t="str">
        <f>VLOOKUP(A144,'[1]Inventory List'!$A$8:$M$163,3)</f>
        <v>Hair Accessories</v>
      </c>
      <c r="D144" s="5" t="str">
        <f>VLOOKUP(A144,'[1]Inventory List'!$A$8:$M$163,4)</f>
        <v>Headbands</v>
      </c>
      <c r="E144" s="5" t="str">
        <f>VLOOKUP(A144,'[1]Inventory List'!$A$8:$M$163,5)</f>
        <v>Girls</v>
      </c>
      <c r="F144" s="5" t="str">
        <f>VLOOKUP(A144,'[1]Inventory List'!$A$8:$M$163,6)</f>
        <v>Girls</v>
      </c>
      <c r="G144" s="116" t="str">
        <f>VLOOKUP(A144,'[1]Inventory List'!$A$8:$M$163,7)</f>
        <v>Assorted Set</v>
      </c>
      <c r="H144" s="113">
        <v>3</v>
      </c>
      <c r="I144" s="5" t="str">
        <f t="shared" si="4"/>
        <v>233 Accessories, Hair Accessories, Headbands, Girls, Girls, Assorted Set</v>
      </c>
    </row>
    <row r="145" spans="1:9" x14ac:dyDescent="0.2">
      <c r="A145" s="11">
        <v>234</v>
      </c>
      <c r="B145" s="5" t="str">
        <f>VLOOKUP(A145,'[1]Inventory List'!$A$8:$M$163,2)</f>
        <v>Accessories</v>
      </c>
      <c r="C145" s="5" t="str">
        <f>VLOOKUP(A145,'[1]Inventory List'!$A$8:$M$163,3)</f>
        <v>Jewelry</v>
      </c>
      <c r="D145" s="5" t="str">
        <f>VLOOKUP(A145,'[1]Inventory List'!$A$8:$M$163,4)</f>
        <v>Necklace</v>
      </c>
      <c r="E145" s="5" t="str">
        <f>VLOOKUP(A145,'[1]Inventory List'!$A$8:$M$163,5)</f>
        <v>Womens</v>
      </c>
      <c r="F145" s="5" t="str">
        <f>VLOOKUP(A145,'[1]Inventory List'!$A$8:$M$163,6)</f>
        <v>18"</v>
      </c>
      <c r="G145" s="116" t="str">
        <f>VLOOKUP(A145,'[1]Inventory List'!$A$8:$M$163,7)</f>
        <v>Gold</v>
      </c>
      <c r="H145" s="113">
        <v>2</v>
      </c>
      <c r="I145" s="5" t="str">
        <f t="shared" si="4"/>
        <v>234 Accessories, Jewelry, Necklace, Womens, 18", Gold</v>
      </c>
    </row>
    <row r="146" spans="1:9" x14ac:dyDescent="0.2">
      <c r="A146" s="11">
        <v>235</v>
      </c>
      <c r="B146" s="5" t="str">
        <f>VLOOKUP(A146,'[1]Inventory List'!$A$8:$M$163,2)</f>
        <v>Accessories</v>
      </c>
      <c r="C146" s="5" t="str">
        <f>VLOOKUP(A146,'[1]Inventory List'!$A$8:$M$163,3)</f>
        <v>Jewelry</v>
      </c>
      <c r="D146" s="5" t="str">
        <f>VLOOKUP(A146,'[1]Inventory List'!$A$8:$M$163,4)</f>
        <v>Necklace</v>
      </c>
      <c r="E146" s="5" t="str">
        <f>VLOOKUP(A146,'[1]Inventory List'!$A$8:$M$163,5)</f>
        <v>Womens</v>
      </c>
      <c r="F146" s="5" t="str">
        <f>VLOOKUP(A146,'[1]Inventory List'!$A$8:$M$163,6)</f>
        <v>18"</v>
      </c>
      <c r="G146" s="116" t="str">
        <f>VLOOKUP(A146,'[1]Inventory List'!$A$8:$M$163,7)</f>
        <v>Silver</v>
      </c>
      <c r="H146" s="113">
        <v>3</v>
      </c>
      <c r="I146" s="5" t="str">
        <f t="shared" si="4"/>
        <v>235 Accessories, Jewelry, Necklace, Womens, 18", Silver</v>
      </c>
    </row>
    <row r="147" spans="1:9" x14ac:dyDescent="0.2">
      <c r="A147" s="11">
        <v>236</v>
      </c>
      <c r="B147" s="5" t="str">
        <f>VLOOKUP(A147,'[1]Inventory List'!$A$8:$M$163,2)</f>
        <v>Accessories</v>
      </c>
      <c r="C147" s="5" t="str">
        <f>VLOOKUP(A147,'[1]Inventory List'!$A$8:$M$163,3)</f>
        <v>Jewelry</v>
      </c>
      <c r="D147" s="5" t="str">
        <f>VLOOKUP(A147,'[1]Inventory List'!$A$8:$M$163,4)</f>
        <v>Necklace</v>
      </c>
      <c r="E147" s="5" t="str">
        <f>VLOOKUP(A147,'[1]Inventory List'!$A$8:$M$163,5)</f>
        <v>Girls</v>
      </c>
      <c r="F147" s="5" t="str">
        <f>VLOOKUP(A147,'[1]Inventory List'!$A$8:$M$163,6)</f>
        <v>10"</v>
      </c>
      <c r="G147" s="116" t="str">
        <f>VLOOKUP(A147,'[1]Inventory List'!$A$8:$M$163,7)</f>
        <v>Gold</v>
      </c>
      <c r="H147" s="113">
        <v>0</v>
      </c>
      <c r="I147" s="5" t="str">
        <f t="shared" si="4"/>
        <v>236 Accessories, Jewelry, Necklace, Girls, 10", Gold</v>
      </c>
    </row>
    <row r="148" spans="1:9" x14ac:dyDescent="0.2">
      <c r="A148" s="11">
        <v>237</v>
      </c>
      <c r="B148" s="5" t="str">
        <f>VLOOKUP(A148,'[1]Inventory List'!$A$8:$M$163,2)</f>
        <v>Accessories</v>
      </c>
      <c r="C148" s="5" t="str">
        <f>VLOOKUP(A148,'[1]Inventory List'!$A$8:$M$163,3)</f>
        <v>Jewelry</v>
      </c>
      <c r="D148" s="5" t="str">
        <f>VLOOKUP(A148,'[1]Inventory List'!$A$8:$M$163,4)</f>
        <v>Necklace</v>
      </c>
      <c r="E148" s="5" t="str">
        <f>VLOOKUP(A148,'[1]Inventory List'!$A$8:$M$163,5)</f>
        <v>Girls</v>
      </c>
      <c r="F148" s="5" t="str">
        <f>VLOOKUP(A148,'[1]Inventory List'!$A$8:$M$163,6)</f>
        <v>10"</v>
      </c>
      <c r="G148" s="116" t="str">
        <f>VLOOKUP(A148,'[1]Inventory List'!$A$8:$M$163,7)</f>
        <v>Silver</v>
      </c>
      <c r="H148" s="113">
        <v>4</v>
      </c>
      <c r="I148" s="5" t="str">
        <f t="shared" si="4"/>
        <v>237 Accessories, Jewelry, Necklace, Girls, 10", Silver</v>
      </c>
    </row>
    <row r="149" spans="1:9" x14ac:dyDescent="0.2">
      <c r="A149" s="11">
        <v>238</v>
      </c>
      <c r="B149" s="5" t="str">
        <f>VLOOKUP(A149,'[1]Inventory List'!$A$8:$M$163,2)</f>
        <v>Accessories</v>
      </c>
      <c r="C149" s="5" t="str">
        <f>VLOOKUP(A149,'[1]Inventory List'!$A$8:$M$163,3)</f>
        <v>Jewelry</v>
      </c>
      <c r="D149" s="5" t="str">
        <f>VLOOKUP(A149,'[1]Inventory List'!$A$8:$M$163,4)</f>
        <v>Bracelet</v>
      </c>
      <c r="E149" s="5" t="str">
        <f>VLOOKUP(A149,'[1]Inventory List'!$A$8:$M$163,5)</f>
        <v>Womens</v>
      </c>
      <c r="F149" s="5" t="str">
        <f>VLOOKUP(A149,'[1]Inventory List'!$A$8:$M$163,6)</f>
        <v>8"</v>
      </c>
      <c r="G149" s="116" t="str">
        <f>VLOOKUP(A149,'[1]Inventory List'!$A$8:$M$163,7)</f>
        <v>Gold</v>
      </c>
      <c r="H149" s="113">
        <v>4</v>
      </c>
      <c r="I149" s="5" t="str">
        <f t="shared" si="4"/>
        <v>238 Accessories, Jewelry, Bracelet, Womens, 8", Gold</v>
      </c>
    </row>
    <row r="150" spans="1:9" x14ac:dyDescent="0.2">
      <c r="A150" s="11">
        <v>239</v>
      </c>
      <c r="B150" s="5" t="str">
        <f>VLOOKUP(A150,'[1]Inventory List'!$A$8:$M$163,2)</f>
        <v>Accessories</v>
      </c>
      <c r="C150" s="5" t="str">
        <f>VLOOKUP(A150,'[1]Inventory List'!$A$8:$M$163,3)</f>
        <v>Jewelry</v>
      </c>
      <c r="D150" s="5" t="str">
        <f>VLOOKUP(A150,'[1]Inventory List'!$A$8:$M$163,4)</f>
        <v>Bracelet</v>
      </c>
      <c r="E150" s="5" t="str">
        <f>VLOOKUP(A150,'[1]Inventory List'!$A$8:$M$163,5)</f>
        <v>Womens</v>
      </c>
      <c r="F150" s="5" t="str">
        <f>VLOOKUP(A150,'[1]Inventory List'!$A$8:$M$163,6)</f>
        <v>8"</v>
      </c>
      <c r="G150" s="116" t="str">
        <f>VLOOKUP(A150,'[1]Inventory List'!$A$8:$M$163,7)</f>
        <v>Silver</v>
      </c>
      <c r="H150" s="113">
        <v>2</v>
      </c>
      <c r="I150" s="5" t="str">
        <f t="shared" si="4"/>
        <v>239 Accessories, Jewelry, Bracelet, Womens, 8", Silver</v>
      </c>
    </row>
    <row r="151" spans="1:9" x14ac:dyDescent="0.2">
      <c r="A151" s="11">
        <v>240</v>
      </c>
      <c r="B151" s="5" t="str">
        <f>VLOOKUP(A151,'[1]Inventory List'!$A$8:$M$163,2)</f>
        <v>Accessories</v>
      </c>
      <c r="C151" s="5" t="str">
        <f>VLOOKUP(A151,'[1]Inventory List'!$A$8:$M$163,3)</f>
        <v>Jewelry</v>
      </c>
      <c r="D151" s="5" t="str">
        <f>VLOOKUP(A151,'[1]Inventory List'!$A$8:$M$163,4)</f>
        <v>Bracelet</v>
      </c>
      <c r="E151" s="5" t="str">
        <f>VLOOKUP(A151,'[1]Inventory List'!$A$8:$M$163,5)</f>
        <v>Girls</v>
      </c>
      <c r="F151" s="5" t="str">
        <f>VLOOKUP(A151,'[1]Inventory List'!$A$8:$M$163,6)</f>
        <v>5"</v>
      </c>
      <c r="G151" s="116" t="str">
        <f>VLOOKUP(A151,'[1]Inventory List'!$A$8:$M$163,7)</f>
        <v>Gold</v>
      </c>
      <c r="H151" s="113">
        <v>5</v>
      </c>
      <c r="I151" s="5" t="str">
        <f t="shared" si="4"/>
        <v>240 Accessories, Jewelry, Bracelet, Girls, 5", Gold</v>
      </c>
    </row>
    <row r="152" spans="1:9" x14ac:dyDescent="0.2">
      <c r="A152" s="11">
        <v>241</v>
      </c>
      <c r="B152" s="5" t="str">
        <f>VLOOKUP(A152,'[1]Inventory List'!$A$8:$M$163,2)</f>
        <v>Accessories</v>
      </c>
      <c r="C152" s="5" t="str">
        <f>VLOOKUP(A152,'[1]Inventory List'!$A$8:$M$163,3)</f>
        <v>Jewelry</v>
      </c>
      <c r="D152" s="5" t="str">
        <f>VLOOKUP(A152,'[1]Inventory List'!$A$8:$M$163,4)</f>
        <v>Bracelet</v>
      </c>
      <c r="E152" s="5" t="str">
        <f>VLOOKUP(A152,'[1]Inventory List'!$A$8:$M$163,5)</f>
        <v>Girls</v>
      </c>
      <c r="F152" s="5" t="str">
        <f>VLOOKUP(A152,'[1]Inventory List'!$A$8:$M$163,6)</f>
        <v>5"</v>
      </c>
      <c r="G152" s="116" t="str">
        <f>VLOOKUP(A152,'[1]Inventory List'!$A$8:$M$163,7)</f>
        <v>Silver</v>
      </c>
      <c r="H152" s="113">
        <v>4</v>
      </c>
      <c r="I152" s="5" t="str">
        <f t="shared" si="4"/>
        <v>241 Accessories, Jewelry, Bracelet, Girls, 5", Silver</v>
      </c>
    </row>
    <row r="153" spans="1:9" x14ac:dyDescent="0.2">
      <c r="A153" s="11">
        <v>242</v>
      </c>
      <c r="B153" s="5" t="str">
        <f>VLOOKUP(A153,'[1]Inventory List'!$A$8:$M$163,2)</f>
        <v>Hats</v>
      </c>
      <c r="C153" s="5" t="str">
        <f>VLOOKUP(A153,'[1]Inventory List'!$A$8:$M$163,3)</f>
        <v>Sun hat</v>
      </c>
      <c r="D153" s="5" t="str">
        <f>VLOOKUP(A153,'[1]Inventory List'!$A$8:$M$163,4)</f>
        <v>Eyelet</v>
      </c>
      <c r="E153" s="5" t="str">
        <f>VLOOKUP(A153,'[1]Inventory List'!$A$8:$M$163,5)</f>
        <v>Womens</v>
      </c>
      <c r="F153" s="5" t="str">
        <f>VLOOKUP(A153,'[1]Inventory List'!$A$8:$M$163,6)</f>
        <v>Womens</v>
      </c>
      <c r="G153" s="116" t="str">
        <f>VLOOKUP(A153,'[1]Inventory List'!$A$8:$M$163,7)</f>
        <v>White</v>
      </c>
      <c r="H153" s="113">
        <v>2</v>
      </c>
      <c r="I153" s="5" t="str">
        <f t="shared" si="4"/>
        <v>242 Hats, Sun hat, Eyelet, Womens, Womens, White</v>
      </c>
    </row>
    <row r="154" spans="1:9" x14ac:dyDescent="0.2">
      <c r="A154" s="11">
        <v>243</v>
      </c>
      <c r="B154" s="5" t="str">
        <f>VLOOKUP(A154,'[1]Inventory List'!$A$8:$M$163,2)</f>
        <v>Hats</v>
      </c>
      <c r="C154" s="5" t="str">
        <f>VLOOKUP(A154,'[1]Inventory List'!$A$8:$M$163,3)</f>
        <v>Sun hat</v>
      </c>
      <c r="D154" s="5" t="str">
        <f>VLOOKUP(A154,'[1]Inventory List'!$A$8:$M$163,4)</f>
        <v>Eyelet</v>
      </c>
      <c r="E154" s="5" t="str">
        <f>VLOOKUP(A154,'[1]Inventory List'!$A$8:$M$163,5)</f>
        <v>Womens</v>
      </c>
      <c r="F154" s="5" t="str">
        <f>VLOOKUP(A154,'[1]Inventory List'!$A$8:$M$163,6)</f>
        <v>Womens</v>
      </c>
      <c r="G154" s="116" t="str">
        <f>VLOOKUP(A154,'[1]Inventory List'!$A$8:$M$163,7)</f>
        <v>Blue</v>
      </c>
      <c r="H154" s="113">
        <v>0</v>
      </c>
      <c r="I154" s="5" t="str">
        <f t="shared" si="4"/>
        <v>243 Hats, Sun hat, Eyelet, Womens, Womens, Blue</v>
      </c>
    </row>
    <row r="155" spans="1:9" x14ac:dyDescent="0.2">
      <c r="A155" s="11">
        <v>244</v>
      </c>
      <c r="B155" s="5" t="str">
        <f>VLOOKUP(A155,'[1]Inventory List'!$A$8:$M$163,2)</f>
        <v>Hats</v>
      </c>
      <c r="C155" s="5" t="str">
        <f>VLOOKUP(A155,'[1]Inventory List'!$A$8:$M$163,3)</f>
        <v>Sun hat</v>
      </c>
      <c r="D155" s="5" t="str">
        <f>VLOOKUP(A155,'[1]Inventory List'!$A$8:$M$163,4)</f>
        <v>Eyelet</v>
      </c>
      <c r="E155" s="5" t="str">
        <f>VLOOKUP(A155,'[1]Inventory List'!$A$8:$M$163,5)</f>
        <v>Girls</v>
      </c>
      <c r="F155" s="5" t="str">
        <f>VLOOKUP(A155,'[1]Inventory List'!$A$8:$M$163,6)</f>
        <v>Girls</v>
      </c>
      <c r="G155" s="116" t="str">
        <f>VLOOKUP(A155,'[1]Inventory List'!$A$8:$M$163,7)</f>
        <v>White</v>
      </c>
      <c r="H155" s="113">
        <v>1</v>
      </c>
      <c r="I155" s="5" t="str">
        <f t="shared" si="4"/>
        <v>244 Hats, Sun hat, Eyelet, Girls, Girls, White</v>
      </c>
    </row>
    <row r="156" spans="1:9" x14ac:dyDescent="0.2">
      <c r="A156" s="11">
        <v>245</v>
      </c>
      <c r="B156" s="5" t="str">
        <f>VLOOKUP(A156,'[1]Inventory List'!$A$8:$M$163,2)</f>
        <v>Hats</v>
      </c>
      <c r="C156" s="5" t="str">
        <f>VLOOKUP(A156,'[1]Inventory List'!$A$8:$M$163,3)</f>
        <v>Sun hat</v>
      </c>
      <c r="D156" s="5" t="str">
        <f>VLOOKUP(A156,'[1]Inventory List'!$A$8:$M$163,4)</f>
        <v>Eyelet</v>
      </c>
      <c r="E156" s="5" t="str">
        <f>VLOOKUP(A156,'[1]Inventory List'!$A$8:$M$163,5)</f>
        <v>Girls</v>
      </c>
      <c r="F156" s="5" t="str">
        <f>VLOOKUP(A156,'[1]Inventory List'!$A$8:$M$163,6)</f>
        <v>Girls</v>
      </c>
      <c r="G156" s="116" t="str">
        <f>VLOOKUP(A156,'[1]Inventory List'!$A$8:$M$163,7)</f>
        <v>Blue</v>
      </c>
      <c r="H156" s="113">
        <v>2</v>
      </c>
      <c r="I156" s="5" t="str">
        <f t="shared" si="4"/>
        <v>245 Hats, Sun hat, Eyelet, Girls, Girls, Blue</v>
      </c>
    </row>
    <row r="157" spans="1:9" x14ac:dyDescent="0.2">
      <c r="A157" s="11">
        <v>246</v>
      </c>
      <c r="B157" s="5" t="str">
        <f>VLOOKUP(A157,'[1]Inventory List'!$A$8:$M$163,2)</f>
        <v>Hats</v>
      </c>
      <c r="C157" s="5" t="str">
        <f>VLOOKUP(A157,'[1]Inventory List'!$A$8:$M$163,3)</f>
        <v>Ball cap</v>
      </c>
      <c r="D157" s="5" t="str">
        <f>VLOOKUP(A157,'[1]Inventory List'!$A$8:$M$163,4)</f>
        <v>Cotton</v>
      </c>
      <c r="E157" s="5" t="str">
        <f>VLOOKUP(A157,'[1]Inventory List'!$A$8:$M$163,5)</f>
        <v>Mens</v>
      </c>
      <c r="F157" s="5" t="str">
        <f>VLOOKUP(A157,'[1]Inventory List'!$A$8:$M$163,6)</f>
        <v>Mens</v>
      </c>
      <c r="G157" s="116" t="str">
        <f>VLOOKUP(A157,'[1]Inventory List'!$A$8:$M$163,7)</f>
        <v>Blue</v>
      </c>
      <c r="H157" s="113">
        <v>3</v>
      </c>
      <c r="I157" s="5" t="str">
        <f t="shared" si="4"/>
        <v>246 Hats, Ball cap, Cotton, Mens, Mens, Blue</v>
      </c>
    </row>
    <row r="158" spans="1:9" x14ac:dyDescent="0.2">
      <c r="A158" s="11">
        <v>247</v>
      </c>
      <c r="B158" s="5" t="str">
        <f>VLOOKUP(A158,'[1]Inventory List'!$A$8:$M$163,2)</f>
        <v>Hats</v>
      </c>
      <c r="C158" s="5" t="str">
        <f>VLOOKUP(A158,'[1]Inventory List'!$A$8:$M$163,3)</f>
        <v>Ball cap</v>
      </c>
      <c r="D158" s="5" t="str">
        <f>VLOOKUP(A158,'[1]Inventory List'!$A$8:$M$163,4)</f>
        <v>Cotton</v>
      </c>
      <c r="E158" s="5" t="str">
        <f>VLOOKUP(A158,'[1]Inventory List'!$A$8:$M$163,5)</f>
        <v>Mens</v>
      </c>
      <c r="F158" s="5" t="str">
        <f>VLOOKUP(A158,'[1]Inventory List'!$A$8:$M$163,6)</f>
        <v>Mens</v>
      </c>
      <c r="G158" s="116" t="str">
        <f>VLOOKUP(A158,'[1]Inventory List'!$A$8:$M$163,7)</f>
        <v>Green</v>
      </c>
      <c r="H158" s="113">
        <v>2</v>
      </c>
      <c r="I158" s="5" t="str">
        <f t="shared" si="4"/>
        <v>247 Hats, Ball cap, Cotton, Mens, Mens, Green</v>
      </c>
    </row>
    <row r="159" spans="1:9" x14ac:dyDescent="0.2">
      <c r="A159" s="11">
        <v>248</v>
      </c>
      <c r="B159" s="5" t="str">
        <f>VLOOKUP(A159,'[1]Inventory List'!$A$8:$M$163,2)</f>
        <v>Hats</v>
      </c>
      <c r="C159" s="5" t="str">
        <f>VLOOKUP(A159,'[1]Inventory List'!$A$8:$M$163,3)</f>
        <v>Ball cap</v>
      </c>
      <c r="D159" s="5" t="str">
        <f>VLOOKUP(A159,'[1]Inventory List'!$A$8:$M$163,4)</f>
        <v>Cotton</v>
      </c>
      <c r="E159" s="5" t="str">
        <f>VLOOKUP(A159,'[1]Inventory List'!$A$8:$M$163,5)</f>
        <v>Mens</v>
      </c>
      <c r="F159" s="5" t="str">
        <f>VLOOKUP(A159,'[1]Inventory List'!$A$8:$M$163,6)</f>
        <v>Mens</v>
      </c>
      <c r="G159" s="116" t="str">
        <f>VLOOKUP(A159,'[1]Inventory List'!$A$8:$M$163,7)</f>
        <v>Red</v>
      </c>
      <c r="H159" s="113">
        <v>3</v>
      </c>
      <c r="I159" s="5" t="str">
        <f t="shared" si="4"/>
        <v>248 Hats, Ball cap, Cotton, Mens, Mens, Red</v>
      </c>
    </row>
    <row r="160" spans="1:9" x14ac:dyDescent="0.2">
      <c r="A160" s="11">
        <v>249</v>
      </c>
      <c r="B160" s="5" t="str">
        <f>VLOOKUP(A160,'[1]Inventory List'!$A$8:$M$163,2)</f>
        <v>Hats</v>
      </c>
      <c r="C160" s="5" t="str">
        <f>VLOOKUP(A160,'[1]Inventory List'!$A$8:$M$163,3)</f>
        <v>Ball cap</v>
      </c>
      <c r="D160" s="5" t="str">
        <f>VLOOKUP(A160,'[1]Inventory List'!$A$8:$M$163,4)</f>
        <v>Cotton</v>
      </c>
      <c r="E160" s="5" t="str">
        <f>VLOOKUP(A160,'[1]Inventory List'!$A$8:$M$163,5)</f>
        <v>Womens</v>
      </c>
      <c r="F160" s="5" t="str">
        <f>VLOOKUP(A160,'[1]Inventory List'!$A$8:$M$163,6)</f>
        <v>Womens</v>
      </c>
      <c r="G160" s="116" t="str">
        <f>VLOOKUP(A160,'[1]Inventory List'!$A$8:$M$163,7)</f>
        <v>Blue</v>
      </c>
      <c r="H160" s="113">
        <v>2</v>
      </c>
      <c r="I160" s="5" t="str">
        <f t="shared" si="4"/>
        <v>249 Hats, Ball cap, Cotton, Womens, Womens, Blue</v>
      </c>
    </row>
    <row r="161" spans="1:9" x14ac:dyDescent="0.2">
      <c r="A161" s="11">
        <v>250</v>
      </c>
      <c r="B161" s="5" t="str">
        <f>VLOOKUP(A161,'[1]Inventory List'!$A$8:$M$163,2)</f>
        <v>Hats</v>
      </c>
      <c r="C161" s="5" t="str">
        <f>VLOOKUP(A161,'[1]Inventory List'!$A$8:$M$163,3)</f>
        <v>Ball cap</v>
      </c>
      <c r="D161" s="5" t="str">
        <f>VLOOKUP(A161,'[1]Inventory List'!$A$8:$M$163,4)</f>
        <v>Cotton</v>
      </c>
      <c r="E161" s="5" t="str">
        <f>VLOOKUP(A161,'[1]Inventory List'!$A$8:$M$163,5)</f>
        <v>Womens</v>
      </c>
      <c r="F161" s="5" t="str">
        <f>VLOOKUP(A161,'[1]Inventory List'!$A$8:$M$163,6)</f>
        <v>Womens</v>
      </c>
      <c r="G161" s="116" t="str">
        <f>VLOOKUP(A161,'[1]Inventory List'!$A$8:$M$163,7)</f>
        <v>Green</v>
      </c>
      <c r="H161" s="113">
        <v>2</v>
      </c>
      <c r="I161" s="5" t="str">
        <f t="shared" si="4"/>
        <v>250 Hats, Ball cap, Cotton, Womens, Womens, Green</v>
      </c>
    </row>
    <row r="162" spans="1:9" x14ac:dyDescent="0.2">
      <c r="A162" s="11">
        <v>251</v>
      </c>
      <c r="B162" s="5" t="str">
        <f>VLOOKUP(A162,'[1]Inventory List'!$A$8:$M$163,2)</f>
        <v>Hats</v>
      </c>
      <c r="C162" s="5" t="str">
        <f>VLOOKUP(A162,'[1]Inventory List'!$A$8:$M$163,3)</f>
        <v>Ball cap</v>
      </c>
      <c r="D162" s="5" t="str">
        <f>VLOOKUP(A162,'[1]Inventory List'!$A$8:$M$163,4)</f>
        <v>Cotton</v>
      </c>
      <c r="E162" s="5" t="str">
        <f>VLOOKUP(A162,'[1]Inventory List'!$A$8:$M$163,5)</f>
        <v>Womens</v>
      </c>
      <c r="F162" s="5" t="str">
        <f>VLOOKUP(A162,'[1]Inventory List'!$A$8:$M$163,6)</f>
        <v>Womens</v>
      </c>
      <c r="G162" s="116" t="str">
        <f>VLOOKUP(A162,'[1]Inventory List'!$A$8:$M$163,7)</f>
        <v>Red</v>
      </c>
      <c r="H162" s="113">
        <v>1</v>
      </c>
      <c r="I162" s="5" t="str">
        <f t="shared" si="4"/>
        <v>251 Hats, Ball cap, Cotton, Womens, Womens, Red</v>
      </c>
    </row>
    <row r="163" spans="1:9" x14ac:dyDescent="0.2">
      <c r="A163" s="11">
        <v>252</v>
      </c>
      <c r="B163" s="5" t="str">
        <f>VLOOKUP(A163,'[1]Inventory List'!$A$8:$M$163,2)</f>
        <v>Hats</v>
      </c>
      <c r="C163" s="5" t="str">
        <f>VLOOKUP(A163,'[1]Inventory List'!$A$8:$M$163,3)</f>
        <v>Ball cap</v>
      </c>
      <c r="D163" s="5" t="str">
        <f>VLOOKUP(A163,'[1]Inventory List'!$A$8:$M$163,4)</f>
        <v>Cotton</v>
      </c>
      <c r="E163" s="5" t="str">
        <f>VLOOKUP(A163,'[1]Inventory List'!$A$8:$M$163,5)</f>
        <v>Kids</v>
      </c>
      <c r="F163" s="5" t="str">
        <f>VLOOKUP(A163,'[1]Inventory List'!$A$8:$M$163,6)</f>
        <v>Kids</v>
      </c>
      <c r="G163" s="116" t="str">
        <f>VLOOKUP(A163,'[1]Inventory List'!$A$8:$M$163,7)</f>
        <v>Blue</v>
      </c>
      <c r="H163" s="113">
        <v>4</v>
      </c>
      <c r="I163" s="5" t="str">
        <f t="shared" si="4"/>
        <v>252 Hats, Ball cap, Cotton, Kids, Kids, Blue</v>
      </c>
    </row>
    <row r="164" spans="1:9" x14ac:dyDescent="0.2">
      <c r="A164" s="11">
        <v>253</v>
      </c>
      <c r="B164" s="5" t="str">
        <f>VLOOKUP(A164,'[1]Inventory List'!$A$8:$M$163,2)</f>
        <v>Hats</v>
      </c>
      <c r="C164" s="5" t="str">
        <f>VLOOKUP(A164,'[1]Inventory List'!$A$8:$M$163,3)</f>
        <v>Ball cap</v>
      </c>
      <c r="D164" s="5" t="str">
        <f>VLOOKUP(A164,'[1]Inventory List'!$A$8:$M$163,4)</f>
        <v>Cotton</v>
      </c>
      <c r="E164" s="5" t="str">
        <f>VLOOKUP(A164,'[1]Inventory List'!$A$8:$M$163,5)</f>
        <v>Kids</v>
      </c>
      <c r="F164" s="5" t="str">
        <f>VLOOKUP(A164,'[1]Inventory List'!$A$8:$M$163,6)</f>
        <v>Kids</v>
      </c>
      <c r="G164" s="116" t="str">
        <f>VLOOKUP(A164,'[1]Inventory List'!$A$8:$M$163,7)</f>
        <v>Green</v>
      </c>
      <c r="H164" s="113">
        <v>2</v>
      </c>
      <c r="I164" s="5" t="str">
        <f t="shared" si="4"/>
        <v>253 Hats, Ball cap, Cotton, Kids, Kids, Green</v>
      </c>
    </row>
    <row r="165" spans="1:9" x14ac:dyDescent="0.2">
      <c r="A165" s="11">
        <v>254</v>
      </c>
      <c r="B165" s="5" t="str">
        <f>VLOOKUP(A165,'[1]Inventory List'!$A$8:$M$163,2)</f>
        <v>Hats</v>
      </c>
      <c r="C165" s="5" t="str">
        <f>VLOOKUP(A165,'[1]Inventory List'!$A$8:$M$163,3)</f>
        <v>Ball cap</v>
      </c>
      <c r="D165" s="5" t="str">
        <f>VLOOKUP(A165,'[1]Inventory List'!$A$8:$M$163,4)</f>
        <v>Cotton</v>
      </c>
      <c r="E165" s="5" t="str">
        <f>VLOOKUP(A165,'[1]Inventory List'!$A$8:$M$163,5)</f>
        <v>Kids</v>
      </c>
      <c r="F165" s="5" t="str">
        <f>VLOOKUP(A165,'[1]Inventory List'!$A$8:$M$163,6)</f>
        <v>Kids</v>
      </c>
      <c r="G165" s="116" t="str">
        <f>VLOOKUP(A165,'[1]Inventory List'!$A$8:$M$163,7)</f>
        <v>Red</v>
      </c>
      <c r="H165" s="113">
        <v>2</v>
      </c>
      <c r="I165" s="5" t="str">
        <f t="shared" si="4"/>
        <v>254 Hats, Ball cap, Cotton, Kids, Kids, Red</v>
      </c>
    </row>
  </sheetData>
  <conditionalFormatting sqref="G7">
    <cfRule type="cellIs" dxfId="49" priority="3" operator="equal">
      <formula>0</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52DF-A1B6-4633-8471-2F422988AC2A}">
  <dimension ref="A8:B13"/>
  <sheetViews>
    <sheetView topLeftCell="A4" workbookViewId="0">
      <selection activeCell="C16" sqref="C16"/>
    </sheetView>
  </sheetViews>
  <sheetFormatPr defaultRowHeight="12" x14ac:dyDescent="0.2"/>
  <cols>
    <col min="1" max="1" width="13" bestFit="1" customWidth="1"/>
    <col min="2" max="2" width="32.1640625" bestFit="1" customWidth="1"/>
    <col min="3" max="4" width="15.5" bestFit="1" customWidth="1"/>
    <col min="5" max="6" width="10.83203125" bestFit="1" customWidth="1"/>
  </cols>
  <sheetData>
    <row r="8" spans="1:2" x14ac:dyDescent="0.2">
      <c r="A8" s="108" t="s">
        <v>143</v>
      </c>
      <c r="B8" t="s">
        <v>359</v>
      </c>
    </row>
    <row r="9" spans="1:2" x14ac:dyDescent="0.2">
      <c r="A9" s="109" t="s">
        <v>115</v>
      </c>
      <c r="B9" s="110">
        <v>47</v>
      </c>
    </row>
    <row r="10" spans="1:2" x14ac:dyDescent="0.2">
      <c r="A10" s="109" t="s">
        <v>84</v>
      </c>
      <c r="B10" s="110">
        <v>262</v>
      </c>
    </row>
    <row r="11" spans="1:2" x14ac:dyDescent="0.2">
      <c r="A11" s="109" t="s">
        <v>111</v>
      </c>
      <c r="B11" s="110">
        <v>97</v>
      </c>
    </row>
    <row r="12" spans="1:2" x14ac:dyDescent="0.2">
      <c r="A12" s="109" t="s">
        <v>133</v>
      </c>
      <c r="B12" s="110">
        <v>26</v>
      </c>
    </row>
    <row r="13" spans="1:2" x14ac:dyDescent="0.2">
      <c r="A13" s="109" t="s">
        <v>149</v>
      </c>
      <c r="B13" s="110">
        <v>432</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AFCA0-C39A-4F1C-80DC-F24EC023613F}">
  <dimension ref="A9:F1095"/>
  <sheetViews>
    <sheetView workbookViewId="0">
      <selection activeCell="C16" sqref="C16"/>
    </sheetView>
  </sheetViews>
  <sheetFormatPr defaultRowHeight="12" x14ac:dyDescent="0.2"/>
  <cols>
    <col min="1" max="1" width="77" style="102" bestFit="1" customWidth="1"/>
    <col min="2" max="2" width="32.1640625" style="102" bestFit="1" customWidth="1"/>
    <col min="5" max="5" width="69.33203125" bestFit="1" customWidth="1"/>
    <col min="6" max="6" width="5.1640625" bestFit="1" customWidth="1"/>
    <col min="12" max="12" width="15.5" bestFit="1" customWidth="1"/>
    <col min="13" max="13" width="5.1640625" bestFit="1" customWidth="1"/>
  </cols>
  <sheetData>
    <row r="9" spans="1:2" x14ac:dyDescent="0.2">
      <c r="B9" s="102" t="s">
        <v>359</v>
      </c>
    </row>
    <row r="10" spans="1:2" x14ac:dyDescent="0.2">
      <c r="A10" s="102" t="s">
        <v>361</v>
      </c>
      <c r="B10" s="118">
        <v>2</v>
      </c>
    </row>
    <row r="11" spans="1:2" x14ac:dyDescent="0.2">
      <c r="A11" s="102" t="s">
        <v>362</v>
      </c>
      <c r="B11" s="118">
        <v>1</v>
      </c>
    </row>
    <row r="12" spans="1:2" x14ac:dyDescent="0.2">
      <c r="A12" s="102" t="s">
        <v>363</v>
      </c>
      <c r="B12" s="118">
        <v>1</v>
      </c>
    </row>
    <row r="13" spans="1:2" x14ac:dyDescent="0.2">
      <c r="A13" s="102" t="s">
        <v>364</v>
      </c>
      <c r="B13" s="118">
        <v>2</v>
      </c>
    </row>
    <row r="14" spans="1:2" x14ac:dyDescent="0.2">
      <c r="A14" s="102" t="s">
        <v>365</v>
      </c>
      <c r="B14" s="118">
        <v>2</v>
      </c>
    </row>
    <row r="15" spans="1:2" x14ac:dyDescent="0.2">
      <c r="A15" s="102" t="s">
        <v>366</v>
      </c>
      <c r="B15" s="118">
        <v>2</v>
      </c>
    </row>
    <row r="16" spans="1:2" x14ac:dyDescent="0.2">
      <c r="A16" s="102" t="s">
        <v>367</v>
      </c>
      <c r="B16" s="118">
        <v>0</v>
      </c>
    </row>
    <row r="17" spans="1:2" x14ac:dyDescent="0.2">
      <c r="A17" s="102" t="s">
        <v>368</v>
      </c>
      <c r="B17" s="118">
        <v>2</v>
      </c>
    </row>
    <row r="18" spans="1:2" x14ac:dyDescent="0.2">
      <c r="A18" s="102" t="s">
        <v>369</v>
      </c>
      <c r="B18" s="118">
        <v>2</v>
      </c>
    </row>
    <row r="19" spans="1:2" x14ac:dyDescent="0.2">
      <c r="A19" s="102" t="s">
        <v>370</v>
      </c>
      <c r="B19" s="118">
        <v>2</v>
      </c>
    </row>
    <row r="20" spans="1:2" x14ac:dyDescent="0.2">
      <c r="A20" s="102" t="s">
        <v>371</v>
      </c>
      <c r="B20" s="118">
        <v>1</v>
      </c>
    </row>
    <row r="21" spans="1:2" x14ac:dyDescent="0.2">
      <c r="A21" s="102" t="s">
        <v>372</v>
      </c>
      <c r="B21" s="118">
        <v>2</v>
      </c>
    </row>
    <row r="22" spans="1:2" x14ac:dyDescent="0.2">
      <c r="A22" s="102" t="s">
        <v>373</v>
      </c>
      <c r="B22" s="118">
        <v>4</v>
      </c>
    </row>
    <row r="23" spans="1:2" x14ac:dyDescent="0.2">
      <c r="A23" s="102" t="s">
        <v>374</v>
      </c>
      <c r="B23" s="118">
        <v>8</v>
      </c>
    </row>
    <row r="24" spans="1:2" x14ac:dyDescent="0.2">
      <c r="A24" s="102" t="s">
        <v>375</v>
      </c>
      <c r="B24" s="118">
        <v>10</v>
      </c>
    </row>
    <row r="25" spans="1:2" x14ac:dyDescent="0.2">
      <c r="A25" s="102" t="s">
        <v>376</v>
      </c>
      <c r="B25" s="118">
        <v>2</v>
      </c>
    </row>
    <row r="26" spans="1:2" x14ac:dyDescent="0.2">
      <c r="A26" s="102" t="s">
        <v>377</v>
      </c>
      <c r="B26" s="118">
        <v>3</v>
      </c>
    </row>
    <row r="27" spans="1:2" x14ac:dyDescent="0.2">
      <c r="A27" s="102" t="s">
        <v>378</v>
      </c>
      <c r="B27" s="118">
        <v>2</v>
      </c>
    </row>
    <row r="28" spans="1:2" x14ac:dyDescent="0.2">
      <c r="A28" s="102" t="s">
        <v>379</v>
      </c>
      <c r="B28" s="118">
        <v>2</v>
      </c>
    </row>
    <row r="29" spans="1:2" x14ac:dyDescent="0.2">
      <c r="A29" s="102" t="s">
        <v>380</v>
      </c>
      <c r="B29" s="118">
        <v>4</v>
      </c>
    </row>
    <row r="30" spans="1:2" x14ac:dyDescent="0.2">
      <c r="A30" s="102" t="s">
        <v>381</v>
      </c>
      <c r="B30" s="118">
        <v>0</v>
      </c>
    </row>
    <row r="31" spans="1:2" x14ac:dyDescent="0.2">
      <c r="A31" s="102" t="s">
        <v>382</v>
      </c>
      <c r="B31" s="118">
        <v>1</v>
      </c>
    </row>
    <row r="32" spans="1:2" x14ac:dyDescent="0.2">
      <c r="A32" s="102" t="s">
        <v>383</v>
      </c>
      <c r="B32" s="118">
        <v>5</v>
      </c>
    </row>
    <row r="33" spans="1:6" x14ac:dyDescent="0.2">
      <c r="A33" s="102" t="s">
        <v>384</v>
      </c>
      <c r="B33" s="118">
        <v>3</v>
      </c>
    </row>
    <row r="34" spans="1:6" x14ac:dyDescent="0.2">
      <c r="A34" s="102" t="s">
        <v>385</v>
      </c>
      <c r="B34" s="118">
        <v>2</v>
      </c>
    </row>
    <row r="35" spans="1:6" x14ac:dyDescent="0.2">
      <c r="A35" s="102" t="s">
        <v>386</v>
      </c>
      <c r="B35" s="118">
        <v>3</v>
      </c>
    </row>
    <row r="36" spans="1:6" x14ac:dyDescent="0.2">
      <c r="A36" s="102" t="s">
        <v>387</v>
      </c>
      <c r="B36" s="118">
        <v>5</v>
      </c>
    </row>
    <row r="37" spans="1:6" x14ac:dyDescent="0.2">
      <c r="A37" s="102" t="s">
        <v>149</v>
      </c>
      <c r="B37" s="118">
        <v>73</v>
      </c>
    </row>
    <row r="38" spans="1:6" x14ac:dyDescent="0.2">
      <c r="A38"/>
      <c r="B38"/>
    </row>
    <row r="39" spans="1:6" x14ac:dyDescent="0.2">
      <c r="A39"/>
      <c r="B39"/>
    </row>
    <row r="40" spans="1:6" x14ac:dyDescent="0.2">
      <c r="A40"/>
      <c r="B40"/>
    </row>
    <row r="41" spans="1:6" x14ac:dyDescent="0.2">
      <c r="A41"/>
      <c r="B41"/>
      <c r="E41" s="111" t="s">
        <v>143</v>
      </c>
      <c r="F41" s="97" t="s">
        <v>83</v>
      </c>
    </row>
    <row r="42" spans="1:6" x14ac:dyDescent="0.2">
      <c r="A42"/>
      <c r="B42"/>
      <c r="E42" s="97" t="s">
        <v>404</v>
      </c>
      <c r="F42" s="112">
        <v>2</v>
      </c>
    </row>
    <row r="43" spans="1:6" x14ac:dyDescent="0.2">
      <c r="A43"/>
      <c r="B43"/>
      <c r="E43" s="97" t="s">
        <v>403</v>
      </c>
      <c r="F43" s="112">
        <v>1</v>
      </c>
    </row>
    <row r="44" spans="1:6" x14ac:dyDescent="0.2">
      <c r="A44"/>
      <c r="B44"/>
      <c r="E44" s="97" t="s">
        <v>402</v>
      </c>
      <c r="F44" s="112">
        <v>4</v>
      </c>
    </row>
    <row r="45" spans="1:6" x14ac:dyDescent="0.2">
      <c r="A45"/>
      <c r="B45"/>
      <c r="E45" s="97" t="s">
        <v>401</v>
      </c>
      <c r="F45" s="112">
        <v>5</v>
      </c>
    </row>
    <row r="46" spans="1:6" x14ac:dyDescent="0.2">
      <c r="A46"/>
      <c r="B46"/>
      <c r="E46" s="97" t="s">
        <v>400</v>
      </c>
      <c r="F46" s="112">
        <v>4</v>
      </c>
    </row>
    <row r="47" spans="1:6" x14ac:dyDescent="0.2">
      <c r="A47"/>
      <c r="B47"/>
      <c r="E47" s="97" t="s">
        <v>399</v>
      </c>
      <c r="F47" s="112">
        <v>0</v>
      </c>
    </row>
    <row r="48" spans="1:6" x14ac:dyDescent="0.2">
      <c r="A48"/>
      <c r="B48"/>
      <c r="E48" s="97" t="s">
        <v>398</v>
      </c>
      <c r="F48" s="112">
        <v>3</v>
      </c>
    </row>
    <row r="49" spans="1:6" x14ac:dyDescent="0.2">
      <c r="A49"/>
      <c r="B49"/>
      <c r="E49" s="97" t="s">
        <v>397</v>
      </c>
      <c r="F49" s="112">
        <v>1</v>
      </c>
    </row>
    <row r="50" spans="1:6" x14ac:dyDescent="0.2">
      <c r="A50"/>
      <c r="B50"/>
      <c r="E50" s="97" t="s">
        <v>396</v>
      </c>
      <c r="F50" s="112">
        <v>5</v>
      </c>
    </row>
    <row r="51" spans="1:6" x14ac:dyDescent="0.2">
      <c r="A51"/>
      <c r="B51"/>
      <c r="E51" s="97" t="s">
        <v>395</v>
      </c>
      <c r="F51" s="112">
        <v>2</v>
      </c>
    </row>
    <row r="52" spans="1:6" x14ac:dyDescent="0.2">
      <c r="A52"/>
      <c r="B52"/>
      <c r="E52" s="97" t="s">
        <v>394</v>
      </c>
      <c r="F52" s="112">
        <v>4</v>
      </c>
    </row>
    <row r="53" spans="1:6" x14ac:dyDescent="0.2">
      <c r="A53"/>
      <c r="B53"/>
      <c r="E53" s="97" t="s">
        <v>393</v>
      </c>
      <c r="F53" s="112">
        <v>5</v>
      </c>
    </row>
    <row r="54" spans="1:6" x14ac:dyDescent="0.2">
      <c r="A54"/>
      <c r="B54"/>
      <c r="E54" s="97" t="s">
        <v>392</v>
      </c>
      <c r="F54" s="112">
        <v>4</v>
      </c>
    </row>
    <row r="55" spans="1:6" x14ac:dyDescent="0.2">
      <c r="A55"/>
      <c r="B55"/>
      <c r="E55" s="97" t="s">
        <v>391</v>
      </c>
      <c r="F55" s="112">
        <v>2</v>
      </c>
    </row>
    <row r="56" spans="1:6" x14ac:dyDescent="0.2">
      <c r="A56"/>
      <c r="B56"/>
      <c r="E56" s="97" t="s">
        <v>390</v>
      </c>
      <c r="F56" s="112">
        <v>2</v>
      </c>
    </row>
    <row r="57" spans="1:6" x14ac:dyDescent="0.2">
      <c r="A57"/>
      <c r="B57"/>
      <c r="E57" s="97" t="s">
        <v>389</v>
      </c>
      <c r="F57" s="112">
        <v>4</v>
      </c>
    </row>
    <row r="58" spans="1:6" x14ac:dyDescent="0.2">
      <c r="A58"/>
      <c r="B58"/>
      <c r="E58" s="97" t="s">
        <v>388</v>
      </c>
      <c r="F58" s="112">
        <v>1</v>
      </c>
    </row>
    <row r="59" spans="1:6" x14ac:dyDescent="0.2">
      <c r="A59"/>
      <c r="B59"/>
      <c r="E59" s="97" t="s">
        <v>387</v>
      </c>
      <c r="F59" s="112">
        <v>5</v>
      </c>
    </row>
    <row r="60" spans="1:6" x14ac:dyDescent="0.2">
      <c r="A60"/>
      <c r="B60"/>
      <c r="E60" s="97" t="s">
        <v>386</v>
      </c>
      <c r="F60" s="112">
        <v>3</v>
      </c>
    </row>
    <row r="61" spans="1:6" x14ac:dyDescent="0.2">
      <c r="A61"/>
      <c r="B61"/>
      <c r="E61" s="97" t="s">
        <v>385</v>
      </c>
      <c r="F61" s="112">
        <v>2</v>
      </c>
    </row>
    <row r="62" spans="1:6" x14ac:dyDescent="0.2">
      <c r="A62"/>
      <c r="B62"/>
      <c r="E62" s="97" t="s">
        <v>384</v>
      </c>
      <c r="F62" s="112">
        <v>3</v>
      </c>
    </row>
    <row r="63" spans="1:6" x14ac:dyDescent="0.2">
      <c r="A63"/>
      <c r="B63"/>
      <c r="E63" s="97" t="s">
        <v>383</v>
      </c>
      <c r="F63" s="112">
        <v>5</v>
      </c>
    </row>
    <row r="64" spans="1:6" x14ac:dyDescent="0.2">
      <c r="A64"/>
      <c r="B64"/>
      <c r="E64" s="97" t="s">
        <v>382</v>
      </c>
      <c r="F64" s="112">
        <v>1</v>
      </c>
    </row>
    <row r="65" spans="1:6" x14ac:dyDescent="0.2">
      <c r="A65"/>
      <c r="B65"/>
      <c r="E65" s="97" t="s">
        <v>381</v>
      </c>
      <c r="F65" s="112">
        <v>0</v>
      </c>
    </row>
    <row r="66" spans="1:6" x14ac:dyDescent="0.2">
      <c r="A66"/>
      <c r="B66"/>
      <c r="E66" s="97" t="s">
        <v>380</v>
      </c>
      <c r="F66" s="112">
        <v>4</v>
      </c>
    </row>
    <row r="67" spans="1:6" x14ac:dyDescent="0.2">
      <c r="A67"/>
      <c r="B67"/>
      <c r="E67" s="97" t="s">
        <v>379</v>
      </c>
      <c r="F67" s="112">
        <v>2</v>
      </c>
    </row>
    <row r="68" spans="1:6" x14ac:dyDescent="0.2">
      <c r="A68"/>
      <c r="B68"/>
      <c r="E68" s="97" t="s">
        <v>378</v>
      </c>
      <c r="F68" s="112">
        <v>2</v>
      </c>
    </row>
    <row r="69" spans="1:6" x14ac:dyDescent="0.2">
      <c r="A69"/>
      <c r="B69"/>
      <c r="E69" s="97" t="s">
        <v>377</v>
      </c>
      <c r="F69" s="112">
        <v>3</v>
      </c>
    </row>
    <row r="70" spans="1:6" x14ac:dyDescent="0.2">
      <c r="A70"/>
      <c r="B70"/>
      <c r="E70" s="97" t="s">
        <v>376</v>
      </c>
      <c r="F70" s="112">
        <v>2</v>
      </c>
    </row>
    <row r="71" spans="1:6" x14ac:dyDescent="0.2">
      <c r="A71"/>
      <c r="B71"/>
      <c r="E71" s="97" t="s">
        <v>375</v>
      </c>
      <c r="F71" s="112">
        <v>10</v>
      </c>
    </row>
    <row r="72" spans="1:6" x14ac:dyDescent="0.2">
      <c r="A72"/>
      <c r="B72"/>
      <c r="E72" s="97" t="s">
        <v>374</v>
      </c>
      <c r="F72" s="112">
        <v>8</v>
      </c>
    </row>
    <row r="73" spans="1:6" x14ac:dyDescent="0.2">
      <c r="A73"/>
      <c r="B73"/>
      <c r="E73" s="97" t="s">
        <v>373</v>
      </c>
      <c r="F73" s="112">
        <v>4</v>
      </c>
    </row>
    <row r="74" spans="1:6" x14ac:dyDescent="0.2">
      <c r="A74"/>
      <c r="B74"/>
      <c r="E74" s="97" t="s">
        <v>372</v>
      </c>
      <c r="F74" s="112">
        <v>2</v>
      </c>
    </row>
    <row r="75" spans="1:6" x14ac:dyDescent="0.2">
      <c r="A75"/>
      <c r="B75"/>
      <c r="E75" s="97" t="s">
        <v>371</v>
      </c>
      <c r="F75" s="112">
        <v>1</v>
      </c>
    </row>
    <row r="76" spans="1:6" x14ac:dyDescent="0.2">
      <c r="A76"/>
      <c r="B76"/>
      <c r="E76" s="97" t="s">
        <v>370</v>
      </c>
      <c r="F76" s="112">
        <v>2</v>
      </c>
    </row>
    <row r="77" spans="1:6" x14ac:dyDescent="0.2">
      <c r="A77"/>
      <c r="B77"/>
      <c r="E77" s="97" t="s">
        <v>369</v>
      </c>
      <c r="F77" s="112">
        <v>2</v>
      </c>
    </row>
    <row r="78" spans="1:6" x14ac:dyDescent="0.2">
      <c r="A78"/>
      <c r="B78"/>
      <c r="E78" s="97" t="s">
        <v>368</v>
      </c>
      <c r="F78" s="112">
        <v>2</v>
      </c>
    </row>
    <row r="79" spans="1:6" x14ac:dyDescent="0.2">
      <c r="A79"/>
      <c r="B79"/>
      <c r="E79" s="97" t="s">
        <v>367</v>
      </c>
      <c r="F79" s="112">
        <v>0</v>
      </c>
    </row>
    <row r="80" spans="1:6" x14ac:dyDescent="0.2">
      <c r="A80"/>
      <c r="B80"/>
      <c r="E80" s="97" t="s">
        <v>366</v>
      </c>
      <c r="F80" s="112">
        <v>2</v>
      </c>
    </row>
    <row r="81" spans="1:6" x14ac:dyDescent="0.2">
      <c r="A81"/>
      <c r="B81"/>
      <c r="E81" s="97" t="s">
        <v>365</v>
      </c>
      <c r="F81" s="112">
        <v>2</v>
      </c>
    </row>
    <row r="82" spans="1:6" x14ac:dyDescent="0.2">
      <c r="A82"/>
      <c r="B82"/>
      <c r="E82" s="97" t="s">
        <v>364</v>
      </c>
      <c r="F82" s="112">
        <v>2</v>
      </c>
    </row>
    <row r="83" spans="1:6" x14ac:dyDescent="0.2">
      <c r="A83"/>
      <c r="B83"/>
      <c r="E83" s="97" t="s">
        <v>363</v>
      </c>
      <c r="F83" s="112">
        <v>1</v>
      </c>
    </row>
    <row r="84" spans="1:6" x14ac:dyDescent="0.2">
      <c r="A84"/>
      <c r="B84"/>
      <c r="E84" s="97" t="s">
        <v>362</v>
      </c>
      <c r="F84" s="112">
        <v>1</v>
      </c>
    </row>
    <row r="85" spans="1:6" x14ac:dyDescent="0.2">
      <c r="A85"/>
      <c r="B85"/>
      <c r="E85" s="97" t="s">
        <v>361</v>
      </c>
      <c r="F85" s="112">
        <v>2</v>
      </c>
    </row>
    <row r="86" spans="1:6" x14ac:dyDescent="0.2">
      <c r="A86"/>
      <c r="B86"/>
      <c r="E86" s="97" t="s">
        <v>149</v>
      </c>
      <c r="F86" s="112">
        <v>122</v>
      </c>
    </row>
    <row r="87" spans="1:6" x14ac:dyDescent="0.2">
      <c r="A87"/>
      <c r="B87"/>
    </row>
    <row r="88" spans="1:6" x14ac:dyDescent="0.2">
      <c r="A88"/>
      <c r="B88"/>
    </row>
    <row r="89" spans="1:6" x14ac:dyDescent="0.2">
      <c r="A89"/>
      <c r="B89"/>
    </row>
    <row r="90" spans="1:6" x14ac:dyDescent="0.2">
      <c r="A90"/>
      <c r="B90"/>
    </row>
    <row r="91" spans="1:6" x14ac:dyDescent="0.2">
      <c r="A91"/>
      <c r="B91"/>
    </row>
    <row r="92" spans="1:6" x14ac:dyDescent="0.2">
      <c r="A92"/>
      <c r="B92"/>
    </row>
    <row r="93" spans="1:6" x14ac:dyDescent="0.2">
      <c r="A93"/>
      <c r="B93"/>
    </row>
    <row r="94" spans="1:6" x14ac:dyDescent="0.2">
      <c r="A94"/>
      <c r="B94"/>
    </row>
    <row r="95" spans="1:6" x14ac:dyDescent="0.2">
      <c r="A95"/>
      <c r="B95"/>
    </row>
    <row r="96" spans="1:6" x14ac:dyDescent="0.2">
      <c r="A96"/>
      <c r="B96"/>
    </row>
    <row r="97" spans="1:2" x14ac:dyDescent="0.2">
      <c r="A97"/>
      <c r="B97"/>
    </row>
    <row r="98" spans="1:2" x14ac:dyDescent="0.2">
      <c r="A98"/>
      <c r="B98"/>
    </row>
    <row r="99" spans="1:2" x14ac:dyDescent="0.2">
      <c r="A99"/>
      <c r="B99"/>
    </row>
    <row r="100" spans="1:2" x14ac:dyDescent="0.2">
      <c r="A100"/>
      <c r="B100"/>
    </row>
    <row r="101" spans="1:2" x14ac:dyDescent="0.2">
      <c r="A101"/>
      <c r="B101"/>
    </row>
    <row r="102" spans="1:2" x14ac:dyDescent="0.2">
      <c r="A102"/>
      <c r="B102"/>
    </row>
    <row r="103" spans="1:2" x14ac:dyDescent="0.2">
      <c r="A103"/>
      <c r="B103"/>
    </row>
    <row r="104" spans="1:2" x14ac:dyDescent="0.2">
      <c r="A104"/>
      <c r="B104"/>
    </row>
    <row r="105" spans="1:2" x14ac:dyDescent="0.2">
      <c r="A105"/>
      <c r="B105"/>
    </row>
    <row r="106" spans="1:2" x14ac:dyDescent="0.2">
      <c r="A106"/>
      <c r="B106"/>
    </row>
    <row r="107" spans="1:2" x14ac:dyDescent="0.2">
      <c r="A107"/>
      <c r="B107"/>
    </row>
    <row r="108" spans="1:2" x14ac:dyDescent="0.2">
      <c r="A108"/>
      <c r="B108"/>
    </row>
    <row r="109" spans="1:2" x14ac:dyDescent="0.2">
      <c r="A109"/>
      <c r="B109"/>
    </row>
    <row r="110" spans="1:2" x14ac:dyDescent="0.2">
      <c r="A110"/>
      <c r="B110"/>
    </row>
    <row r="111" spans="1:2" x14ac:dyDescent="0.2">
      <c r="A111"/>
      <c r="B111"/>
    </row>
    <row r="112" spans="1:2" x14ac:dyDescent="0.2">
      <c r="A112"/>
      <c r="B112"/>
    </row>
    <row r="113" spans="1:2" x14ac:dyDescent="0.2">
      <c r="A113"/>
      <c r="B113"/>
    </row>
    <row r="114" spans="1:2" x14ac:dyDescent="0.2">
      <c r="A114"/>
      <c r="B114"/>
    </row>
    <row r="115" spans="1:2" x14ac:dyDescent="0.2">
      <c r="A115"/>
      <c r="B115"/>
    </row>
    <row r="116" spans="1:2" x14ac:dyDescent="0.2">
      <c r="A116"/>
      <c r="B116"/>
    </row>
    <row r="117" spans="1:2" x14ac:dyDescent="0.2">
      <c r="A117"/>
      <c r="B117"/>
    </row>
    <row r="118" spans="1:2" x14ac:dyDescent="0.2">
      <c r="A118"/>
      <c r="B118"/>
    </row>
    <row r="119" spans="1:2" x14ac:dyDescent="0.2">
      <c r="A119"/>
      <c r="B119"/>
    </row>
    <row r="120" spans="1:2" x14ac:dyDescent="0.2">
      <c r="A120"/>
      <c r="B120"/>
    </row>
    <row r="121" spans="1:2" x14ac:dyDescent="0.2">
      <c r="A121"/>
      <c r="B121"/>
    </row>
    <row r="122" spans="1:2" x14ac:dyDescent="0.2">
      <c r="A122"/>
      <c r="B122"/>
    </row>
    <row r="123" spans="1:2" x14ac:dyDescent="0.2">
      <c r="A123"/>
      <c r="B123"/>
    </row>
    <row r="124" spans="1:2" x14ac:dyDescent="0.2">
      <c r="A124"/>
      <c r="B124"/>
    </row>
    <row r="125" spans="1:2" x14ac:dyDescent="0.2">
      <c r="A125"/>
      <c r="B125"/>
    </row>
    <row r="126" spans="1:2" x14ac:dyDescent="0.2">
      <c r="A126"/>
      <c r="B126"/>
    </row>
    <row r="127" spans="1:2" x14ac:dyDescent="0.2">
      <c r="A127"/>
      <c r="B127"/>
    </row>
    <row r="128" spans="1:2" x14ac:dyDescent="0.2">
      <c r="A128"/>
      <c r="B128"/>
    </row>
    <row r="129" spans="1:2" x14ac:dyDescent="0.2">
      <c r="A129"/>
      <c r="B129"/>
    </row>
    <row r="130" spans="1:2" x14ac:dyDescent="0.2">
      <c r="A130"/>
      <c r="B130"/>
    </row>
    <row r="131" spans="1:2" x14ac:dyDescent="0.2">
      <c r="A131"/>
      <c r="B131"/>
    </row>
    <row r="132" spans="1:2" x14ac:dyDescent="0.2">
      <c r="A132"/>
      <c r="B132"/>
    </row>
    <row r="133" spans="1:2" x14ac:dyDescent="0.2">
      <c r="A133"/>
      <c r="B133"/>
    </row>
    <row r="134" spans="1:2" x14ac:dyDescent="0.2">
      <c r="A134"/>
      <c r="B134"/>
    </row>
    <row r="135" spans="1:2" x14ac:dyDescent="0.2">
      <c r="A135"/>
      <c r="B135"/>
    </row>
    <row r="136" spans="1:2" x14ac:dyDescent="0.2">
      <c r="A136"/>
      <c r="B136"/>
    </row>
    <row r="137" spans="1:2" x14ac:dyDescent="0.2">
      <c r="A137"/>
      <c r="B137"/>
    </row>
    <row r="138" spans="1:2" x14ac:dyDescent="0.2">
      <c r="A138"/>
      <c r="B138"/>
    </row>
    <row r="139" spans="1:2" x14ac:dyDescent="0.2">
      <c r="A139"/>
      <c r="B139"/>
    </row>
    <row r="140" spans="1:2" x14ac:dyDescent="0.2">
      <c r="A140"/>
      <c r="B140"/>
    </row>
    <row r="141" spans="1:2" x14ac:dyDescent="0.2">
      <c r="A141"/>
      <c r="B141"/>
    </row>
    <row r="142" spans="1:2" x14ac:dyDescent="0.2">
      <c r="A142"/>
      <c r="B142"/>
    </row>
    <row r="143" spans="1:2" x14ac:dyDescent="0.2">
      <c r="A143"/>
      <c r="B143"/>
    </row>
    <row r="144" spans="1:2" x14ac:dyDescent="0.2">
      <c r="A144"/>
      <c r="B144"/>
    </row>
    <row r="145" spans="1:2" x14ac:dyDescent="0.2">
      <c r="A145"/>
      <c r="B145"/>
    </row>
    <row r="146" spans="1:2" x14ac:dyDescent="0.2">
      <c r="A146"/>
      <c r="B146"/>
    </row>
    <row r="147" spans="1:2" x14ac:dyDescent="0.2">
      <c r="A147"/>
      <c r="B147"/>
    </row>
    <row r="148" spans="1:2" x14ac:dyDescent="0.2">
      <c r="A148"/>
      <c r="B148"/>
    </row>
    <row r="149" spans="1:2" x14ac:dyDescent="0.2">
      <c r="A149"/>
      <c r="B149"/>
    </row>
    <row r="150" spans="1:2" x14ac:dyDescent="0.2">
      <c r="A150"/>
      <c r="B150"/>
    </row>
    <row r="151" spans="1:2" x14ac:dyDescent="0.2">
      <c r="A151"/>
      <c r="B151"/>
    </row>
    <row r="152" spans="1:2" x14ac:dyDescent="0.2">
      <c r="A152"/>
      <c r="B152"/>
    </row>
    <row r="153" spans="1:2" x14ac:dyDescent="0.2">
      <c r="A153"/>
      <c r="B153"/>
    </row>
    <row r="154" spans="1:2" x14ac:dyDescent="0.2">
      <c r="A154"/>
      <c r="B154"/>
    </row>
    <row r="155" spans="1:2" x14ac:dyDescent="0.2">
      <c r="A155"/>
      <c r="B155"/>
    </row>
    <row r="156" spans="1:2" x14ac:dyDescent="0.2">
      <c r="A156"/>
      <c r="B156"/>
    </row>
    <row r="157" spans="1:2" x14ac:dyDescent="0.2">
      <c r="A157"/>
      <c r="B157"/>
    </row>
    <row r="158" spans="1:2" x14ac:dyDescent="0.2">
      <c r="A158"/>
      <c r="B158"/>
    </row>
    <row r="159" spans="1:2" x14ac:dyDescent="0.2">
      <c r="A159"/>
      <c r="B159"/>
    </row>
    <row r="160" spans="1:2" x14ac:dyDescent="0.2">
      <c r="A160"/>
      <c r="B160"/>
    </row>
    <row r="161" spans="1:2" x14ac:dyDescent="0.2">
      <c r="A161"/>
      <c r="B161"/>
    </row>
    <row r="162" spans="1:2" x14ac:dyDescent="0.2">
      <c r="A162"/>
      <c r="B162"/>
    </row>
    <row r="163" spans="1:2" x14ac:dyDescent="0.2">
      <c r="A163"/>
      <c r="B163"/>
    </row>
    <row r="164" spans="1:2" x14ac:dyDescent="0.2">
      <c r="A164"/>
      <c r="B164"/>
    </row>
    <row r="165" spans="1:2" x14ac:dyDescent="0.2">
      <c r="A165"/>
      <c r="B165"/>
    </row>
    <row r="166" spans="1:2" x14ac:dyDescent="0.2">
      <c r="A166"/>
      <c r="B166"/>
    </row>
    <row r="167" spans="1:2" x14ac:dyDescent="0.2">
      <c r="A167"/>
      <c r="B167"/>
    </row>
    <row r="168" spans="1:2" x14ac:dyDescent="0.2">
      <c r="A168"/>
      <c r="B168"/>
    </row>
    <row r="169" spans="1:2" x14ac:dyDescent="0.2">
      <c r="A169"/>
      <c r="B169"/>
    </row>
    <row r="170" spans="1:2" x14ac:dyDescent="0.2">
      <c r="A170"/>
      <c r="B170"/>
    </row>
    <row r="171" spans="1:2" x14ac:dyDescent="0.2">
      <c r="A171"/>
      <c r="B171"/>
    </row>
    <row r="172" spans="1:2" x14ac:dyDescent="0.2">
      <c r="A172"/>
      <c r="B172"/>
    </row>
    <row r="173" spans="1:2" x14ac:dyDescent="0.2">
      <c r="A173"/>
      <c r="B173"/>
    </row>
    <row r="174" spans="1:2" x14ac:dyDescent="0.2">
      <c r="A174"/>
      <c r="B174"/>
    </row>
    <row r="175" spans="1:2" x14ac:dyDescent="0.2">
      <c r="A175"/>
      <c r="B175"/>
    </row>
    <row r="176" spans="1:2" x14ac:dyDescent="0.2">
      <c r="A176"/>
      <c r="B176"/>
    </row>
    <row r="177" spans="1:2" x14ac:dyDescent="0.2">
      <c r="A177"/>
      <c r="B177"/>
    </row>
    <row r="178" spans="1:2" x14ac:dyDescent="0.2">
      <c r="A178"/>
      <c r="B178"/>
    </row>
    <row r="179" spans="1:2" x14ac:dyDescent="0.2">
      <c r="A179"/>
      <c r="B179"/>
    </row>
    <row r="180" spans="1:2" x14ac:dyDescent="0.2">
      <c r="A180"/>
      <c r="B180"/>
    </row>
    <row r="181" spans="1:2" x14ac:dyDescent="0.2">
      <c r="A181"/>
      <c r="B181"/>
    </row>
    <row r="182" spans="1:2" x14ac:dyDescent="0.2">
      <c r="A182"/>
      <c r="B182"/>
    </row>
    <row r="183" spans="1:2" x14ac:dyDescent="0.2">
      <c r="A183"/>
      <c r="B183"/>
    </row>
    <row r="184" spans="1:2" x14ac:dyDescent="0.2">
      <c r="A184"/>
      <c r="B184"/>
    </row>
    <row r="185" spans="1:2" x14ac:dyDescent="0.2">
      <c r="A185"/>
      <c r="B185"/>
    </row>
    <row r="186" spans="1:2" x14ac:dyDescent="0.2">
      <c r="A186"/>
      <c r="B186"/>
    </row>
    <row r="187" spans="1:2" x14ac:dyDescent="0.2">
      <c r="A187"/>
      <c r="B187"/>
    </row>
    <row r="188" spans="1:2" x14ac:dyDescent="0.2">
      <c r="A188"/>
      <c r="B188"/>
    </row>
    <row r="189" spans="1:2" x14ac:dyDescent="0.2">
      <c r="A189"/>
      <c r="B189"/>
    </row>
    <row r="190" spans="1:2" x14ac:dyDescent="0.2">
      <c r="A190"/>
      <c r="B190"/>
    </row>
    <row r="191" spans="1:2" x14ac:dyDescent="0.2">
      <c r="A191"/>
      <c r="B191"/>
    </row>
    <row r="192" spans="1:2" x14ac:dyDescent="0.2">
      <c r="A192"/>
      <c r="B192"/>
    </row>
    <row r="193" spans="1:2" x14ac:dyDescent="0.2">
      <c r="A193"/>
      <c r="B193"/>
    </row>
    <row r="194" spans="1:2" x14ac:dyDescent="0.2">
      <c r="A194"/>
      <c r="B194"/>
    </row>
    <row r="195" spans="1:2" x14ac:dyDescent="0.2">
      <c r="A195"/>
      <c r="B195"/>
    </row>
    <row r="196" spans="1:2" x14ac:dyDescent="0.2">
      <c r="A196"/>
      <c r="B196"/>
    </row>
    <row r="197" spans="1:2" x14ac:dyDescent="0.2">
      <c r="A197"/>
      <c r="B197"/>
    </row>
    <row r="198" spans="1:2" x14ac:dyDescent="0.2">
      <c r="A198"/>
      <c r="B198"/>
    </row>
    <row r="199" spans="1:2" x14ac:dyDescent="0.2">
      <c r="A199"/>
      <c r="B199"/>
    </row>
    <row r="200" spans="1:2" x14ac:dyDescent="0.2">
      <c r="A200"/>
      <c r="B200"/>
    </row>
    <row r="201" spans="1:2" x14ac:dyDescent="0.2">
      <c r="A201"/>
      <c r="B201"/>
    </row>
    <row r="202" spans="1:2" x14ac:dyDescent="0.2">
      <c r="A202"/>
      <c r="B202"/>
    </row>
    <row r="203" spans="1:2" x14ac:dyDescent="0.2">
      <c r="A203"/>
      <c r="B203"/>
    </row>
    <row r="204" spans="1:2" x14ac:dyDescent="0.2">
      <c r="A204"/>
      <c r="B204"/>
    </row>
    <row r="205" spans="1:2" x14ac:dyDescent="0.2">
      <c r="A205"/>
      <c r="B205"/>
    </row>
    <row r="206" spans="1:2" x14ac:dyDescent="0.2">
      <c r="A206"/>
      <c r="B206"/>
    </row>
    <row r="207" spans="1:2" x14ac:dyDescent="0.2">
      <c r="A207"/>
      <c r="B207"/>
    </row>
    <row r="208" spans="1:2" x14ac:dyDescent="0.2">
      <c r="A208"/>
      <c r="B208"/>
    </row>
    <row r="209" spans="1:2" x14ac:dyDescent="0.2">
      <c r="A209"/>
      <c r="B209"/>
    </row>
    <row r="210" spans="1:2" x14ac:dyDescent="0.2">
      <c r="A210"/>
      <c r="B210"/>
    </row>
    <row r="211" spans="1:2" x14ac:dyDescent="0.2">
      <c r="A211"/>
      <c r="B211"/>
    </row>
    <row r="212" spans="1:2" x14ac:dyDescent="0.2">
      <c r="A212"/>
      <c r="B212"/>
    </row>
    <row r="213" spans="1:2" x14ac:dyDescent="0.2">
      <c r="A213"/>
      <c r="B213"/>
    </row>
    <row r="214" spans="1:2" x14ac:dyDescent="0.2">
      <c r="A214"/>
      <c r="B214"/>
    </row>
    <row r="215" spans="1:2" x14ac:dyDescent="0.2">
      <c r="A215"/>
      <c r="B215"/>
    </row>
    <row r="216" spans="1:2" x14ac:dyDescent="0.2">
      <c r="A216"/>
      <c r="B216"/>
    </row>
    <row r="217" spans="1:2" x14ac:dyDescent="0.2">
      <c r="A217"/>
      <c r="B217"/>
    </row>
    <row r="218" spans="1:2" x14ac:dyDescent="0.2">
      <c r="A218"/>
      <c r="B218"/>
    </row>
    <row r="219" spans="1:2" x14ac:dyDescent="0.2">
      <c r="A219"/>
      <c r="B219"/>
    </row>
    <row r="220" spans="1:2" x14ac:dyDescent="0.2">
      <c r="A220"/>
      <c r="B220"/>
    </row>
    <row r="221" spans="1:2" x14ac:dyDescent="0.2">
      <c r="A221"/>
      <c r="B221"/>
    </row>
    <row r="222" spans="1:2" x14ac:dyDescent="0.2">
      <c r="A222"/>
      <c r="B222"/>
    </row>
    <row r="223" spans="1:2" x14ac:dyDescent="0.2">
      <c r="A223"/>
      <c r="B223"/>
    </row>
    <row r="224" spans="1:2" x14ac:dyDescent="0.2">
      <c r="A224"/>
      <c r="B224"/>
    </row>
    <row r="225" spans="1:2" x14ac:dyDescent="0.2">
      <c r="A225"/>
      <c r="B225"/>
    </row>
    <row r="226" spans="1:2" x14ac:dyDescent="0.2">
      <c r="A226"/>
      <c r="B226"/>
    </row>
    <row r="227" spans="1:2" x14ac:dyDescent="0.2">
      <c r="A227"/>
      <c r="B227"/>
    </row>
    <row r="228" spans="1:2" x14ac:dyDescent="0.2">
      <c r="A228"/>
      <c r="B228"/>
    </row>
    <row r="229" spans="1:2" x14ac:dyDescent="0.2">
      <c r="A229"/>
      <c r="B229"/>
    </row>
    <row r="230" spans="1:2" x14ac:dyDescent="0.2">
      <c r="A230"/>
      <c r="B230"/>
    </row>
    <row r="231" spans="1:2" x14ac:dyDescent="0.2">
      <c r="A231"/>
      <c r="B231"/>
    </row>
    <row r="232" spans="1:2" x14ac:dyDescent="0.2">
      <c r="A232"/>
      <c r="B232"/>
    </row>
    <row r="233" spans="1:2" x14ac:dyDescent="0.2">
      <c r="A233"/>
      <c r="B233"/>
    </row>
    <row r="234" spans="1:2" x14ac:dyDescent="0.2">
      <c r="A234"/>
      <c r="B234"/>
    </row>
    <row r="235" spans="1:2" x14ac:dyDescent="0.2">
      <c r="A235"/>
      <c r="B235"/>
    </row>
    <row r="236" spans="1:2" x14ac:dyDescent="0.2">
      <c r="A236"/>
      <c r="B236"/>
    </row>
    <row r="237" spans="1:2" x14ac:dyDescent="0.2">
      <c r="A237"/>
      <c r="B237"/>
    </row>
    <row r="238" spans="1:2" x14ac:dyDescent="0.2">
      <c r="A238"/>
      <c r="B238"/>
    </row>
    <row r="239" spans="1:2" x14ac:dyDescent="0.2">
      <c r="A239"/>
      <c r="B239"/>
    </row>
    <row r="240" spans="1:2" x14ac:dyDescent="0.2">
      <c r="A240"/>
      <c r="B240"/>
    </row>
    <row r="241" spans="1:2" x14ac:dyDescent="0.2">
      <c r="A241"/>
      <c r="B241"/>
    </row>
    <row r="242" spans="1:2" x14ac:dyDescent="0.2">
      <c r="A242"/>
      <c r="B242"/>
    </row>
    <row r="243" spans="1:2" x14ac:dyDescent="0.2">
      <c r="A243"/>
      <c r="B243"/>
    </row>
    <row r="244" spans="1:2" x14ac:dyDescent="0.2">
      <c r="A244"/>
      <c r="B244"/>
    </row>
    <row r="245" spans="1:2" x14ac:dyDescent="0.2">
      <c r="A245"/>
      <c r="B245"/>
    </row>
    <row r="246" spans="1:2" x14ac:dyDescent="0.2">
      <c r="A246"/>
      <c r="B246"/>
    </row>
    <row r="247" spans="1:2" x14ac:dyDescent="0.2">
      <c r="A247"/>
      <c r="B247"/>
    </row>
    <row r="248" spans="1:2" x14ac:dyDescent="0.2">
      <c r="A248"/>
      <c r="B248"/>
    </row>
    <row r="249" spans="1:2" x14ac:dyDescent="0.2">
      <c r="A249"/>
      <c r="B249"/>
    </row>
    <row r="250" spans="1:2" x14ac:dyDescent="0.2">
      <c r="A250"/>
      <c r="B250"/>
    </row>
    <row r="251" spans="1:2" x14ac:dyDescent="0.2">
      <c r="A251"/>
      <c r="B251"/>
    </row>
    <row r="252" spans="1:2" x14ac:dyDescent="0.2">
      <c r="A252"/>
      <c r="B252"/>
    </row>
    <row r="253" spans="1:2" x14ac:dyDescent="0.2">
      <c r="A253"/>
      <c r="B253"/>
    </row>
    <row r="254" spans="1:2" x14ac:dyDescent="0.2">
      <c r="A254"/>
      <c r="B254"/>
    </row>
    <row r="255" spans="1:2" x14ac:dyDescent="0.2">
      <c r="A255"/>
      <c r="B255"/>
    </row>
    <row r="256" spans="1:2" x14ac:dyDescent="0.2">
      <c r="A256"/>
      <c r="B256"/>
    </row>
    <row r="257" spans="1:2" x14ac:dyDescent="0.2">
      <c r="A257"/>
      <c r="B257"/>
    </row>
    <row r="258" spans="1:2" x14ac:dyDescent="0.2">
      <c r="A258"/>
      <c r="B258"/>
    </row>
    <row r="259" spans="1:2" x14ac:dyDescent="0.2">
      <c r="A259"/>
      <c r="B259"/>
    </row>
    <row r="260" spans="1:2" x14ac:dyDescent="0.2">
      <c r="A260"/>
      <c r="B260"/>
    </row>
    <row r="261" spans="1:2" x14ac:dyDescent="0.2">
      <c r="A261"/>
      <c r="B261"/>
    </row>
    <row r="262" spans="1:2" x14ac:dyDescent="0.2">
      <c r="A262"/>
      <c r="B262"/>
    </row>
    <row r="263" spans="1:2" x14ac:dyDescent="0.2">
      <c r="A263"/>
      <c r="B263"/>
    </row>
    <row r="264" spans="1:2" x14ac:dyDescent="0.2">
      <c r="A264"/>
      <c r="B264"/>
    </row>
    <row r="265" spans="1:2" x14ac:dyDescent="0.2">
      <c r="A265"/>
      <c r="B265"/>
    </row>
    <row r="266" spans="1:2" x14ac:dyDescent="0.2">
      <c r="A266"/>
      <c r="B266"/>
    </row>
    <row r="267" spans="1:2" x14ac:dyDescent="0.2">
      <c r="A267"/>
      <c r="B267"/>
    </row>
    <row r="268" spans="1:2" x14ac:dyDescent="0.2">
      <c r="A268"/>
      <c r="B268"/>
    </row>
    <row r="269" spans="1:2" x14ac:dyDescent="0.2">
      <c r="A269"/>
      <c r="B269"/>
    </row>
    <row r="270" spans="1:2" x14ac:dyDescent="0.2">
      <c r="A270"/>
      <c r="B270"/>
    </row>
    <row r="271" spans="1:2" x14ac:dyDescent="0.2">
      <c r="A271"/>
      <c r="B271"/>
    </row>
    <row r="272" spans="1:2" x14ac:dyDescent="0.2">
      <c r="A272"/>
      <c r="B272"/>
    </row>
    <row r="273" spans="1:2" x14ac:dyDescent="0.2">
      <c r="A273"/>
      <c r="B273"/>
    </row>
    <row r="274" spans="1:2" x14ac:dyDescent="0.2">
      <c r="A274"/>
      <c r="B274"/>
    </row>
    <row r="275" spans="1:2" x14ac:dyDescent="0.2">
      <c r="A275"/>
      <c r="B275"/>
    </row>
    <row r="276" spans="1:2" x14ac:dyDescent="0.2">
      <c r="A276"/>
      <c r="B276"/>
    </row>
    <row r="277" spans="1:2" x14ac:dyDescent="0.2">
      <c r="A277"/>
      <c r="B277"/>
    </row>
    <row r="278" spans="1:2" x14ac:dyDescent="0.2">
      <c r="A278"/>
      <c r="B278"/>
    </row>
    <row r="279" spans="1:2" x14ac:dyDescent="0.2">
      <c r="A279"/>
      <c r="B279"/>
    </row>
    <row r="280" spans="1:2" x14ac:dyDescent="0.2">
      <c r="A280"/>
      <c r="B280"/>
    </row>
    <row r="281" spans="1:2" x14ac:dyDescent="0.2">
      <c r="A281"/>
      <c r="B281"/>
    </row>
    <row r="282" spans="1:2" x14ac:dyDescent="0.2">
      <c r="A282"/>
      <c r="B282"/>
    </row>
    <row r="283" spans="1:2" x14ac:dyDescent="0.2">
      <c r="A283"/>
      <c r="B283"/>
    </row>
    <row r="284" spans="1:2" x14ac:dyDescent="0.2">
      <c r="A284"/>
      <c r="B284"/>
    </row>
    <row r="285" spans="1:2" x14ac:dyDescent="0.2">
      <c r="A285"/>
      <c r="B285"/>
    </row>
    <row r="286" spans="1:2" x14ac:dyDescent="0.2">
      <c r="A286"/>
      <c r="B286"/>
    </row>
    <row r="287" spans="1:2" x14ac:dyDescent="0.2">
      <c r="A287"/>
      <c r="B287"/>
    </row>
    <row r="288" spans="1:2" x14ac:dyDescent="0.2">
      <c r="A288"/>
      <c r="B288"/>
    </row>
    <row r="289" spans="1:2" x14ac:dyDescent="0.2">
      <c r="A289"/>
      <c r="B289"/>
    </row>
    <row r="290" spans="1:2" x14ac:dyDescent="0.2">
      <c r="A290"/>
      <c r="B290"/>
    </row>
    <row r="291" spans="1:2" x14ac:dyDescent="0.2">
      <c r="A291"/>
      <c r="B291"/>
    </row>
    <row r="292" spans="1:2" x14ac:dyDescent="0.2">
      <c r="A292"/>
      <c r="B292"/>
    </row>
    <row r="293" spans="1:2" x14ac:dyDescent="0.2">
      <c r="A293"/>
      <c r="B293"/>
    </row>
    <row r="294" spans="1:2" x14ac:dyDescent="0.2">
      <c r="A294"/>
      <c r="B294"/>
    </row>
    <row r="295" spans="1:2" x14ac:dyDescent="0.2">
      <c r="A295"/>
      <c r="B295"/>
    </row>
    <row r="296" spans="1:2" x14ac:dyDescent="0.2">
      <c r="A296"/>
      <c r="B296"/>
    </row>
    <row r="297" spans="1:2" x14ac:dyDescent="0.2">
      <c r="A297"/>
      <c r="B297"/>
    </row>
    <row r="298" spans="1:2" x14ac:dyDescent="0.2">
      <c r="A298"/>
      <c r="B298"/>
    </row>
    <row r="299" spans="1:2" x14ac:dyDescent="0.2">
      <c r="A299"/>
      <c r="B299"/>
    </row>
    <row r="300" spans="1:2" x14ac:dyDescent="0.2">
      <c r="A300"/>
      <c r="B300"/>
    </row>
    <row r="301" spans="1:2" x14ac:dyDescent="0.2">
      <c r="A301"/>
      <c r="B301"/>
    </row>
    <row r="302" spans="1:2" x14ac:dyDescent="0.2">
      <c r="A302"/>
      <c r="B302"/>
    </row>
    <row r="303" spans="1:2" x14ac:dyDescent="0.2">
      <c r="A303"/>
      <c r="B303"/>
    </row>
    <row r="304" spans="1:2" x14ac:dyDescent="0.2">
      <c r="A304"/>
      <c r="B304"/>
    </row>
    <row r="305" spans="1:2" x14ac:dyDescent="0.2">
      <c r="A305"/>
      <c r="B305"/>
    </row>
    <row r="306" spans="1:2" x14ac:dyDescent="0.2">
      <c r="A306"/>
      <c r="B306"/>
    </row>
    <row r="307" spans="1:2" x14ac:dyDescent="0.2">
      <c r="A307"/>
      <c r="B307"/>
    </row>
    <row r="308" spans="1:2" x14ac:dyDescent="0.2">
      <c r="A308"/>
      <c r="B308"/>
    </row>
    <row r="309" spans="1:2" x14ac:dyDescent="0.2">
      <c r="A309"/>
      <c r="B309"/>
    </row>
    <row r="310" spans="1:2" x14ac:dyDescent="0.2">
      <c r="A310"/>
      <c r="B310"/>
    </row>
    <row r="311" spans="1:2" x14ac:dyDescent="0.2">
      <c r="A311"/>
      <c r="B311"/>
    </row>
    <row r="312" spans="1:2" x14ac:dyDescent="0.2">
      <c r="A312"/>
      <c r="B312"/>
    </row>
    <row r="313" spans="1:2" x14ac:dyDescent="0.2">
      <c r="A313"/>
      <c r="B313"/>
    </row>
    <row r="314" spans="1:2" x14ac:dyDescent="0.2">
      <c r="A314"/>
      <c r="B314"/>
    </row>
    <row r="315" spans="1:2" x14ac:dyDescent="0.2">
      <c r="A315"/>
      <c r="B315"/>
    </row>
    <row r="316" spans="1:2" x14ac:dyDescent="0.2">
      <c r="A316"/>
      <c r="B316"/>
    </row>
    <row r="317" spans="1:2" x14ac:dyDescent="0.2">
      <c r="A317"/>
      <c r="B317"/>
    </row>
    <row r="318" spans="1:2" x14ac:dyDescent="0.2">
      <c r="A318"/>
      <c r="B318"/>
    </row>
    <row r="319" spans="1:2" x14ac:dyDescent="0.2">
      <c r="A319"/>
      <c r="B319"/>
    </row>
    <row r="320" spans="1:2" x14ac:dyDescent="0.2">
      <c r="A320"/>
      <c r="B320"/>
    </row>
    <row r="321" spans="1:2" x14ac:dyDescent="0.2">
      <c r="A321"/>
      <c r="B321"/>
    </row>
    <row r="322" spans="1:2" x14ac:dyDescent="0.2">
      <c r="A322"/>
      <c r="B322"/>
    </row>
    <row r="323" spans="1:2" x14ac:dyDescent="0.2">
      <c r="A323"/>
      <c r="B323"/>
    </row>
    <row r="324" spans="1:2" x14ac:dyDescent="0.2">
      <c r="A324"/>
      <c r="B324"/>
    </row>
    <row r="325" spans="1:2" x14ac:dyDescent="0.2">
      <c r="A325"/>
      <c r="B325"/>
    </row>
    <row r="326" spans="1:2" x14ac:dyDescent="0.2">
      <c r="A326"/>
      <c r="B326"/>
    </row>
    <row r="327" spans="1:2" x14ac:dyDescent="0.2">
      <c r="A327"/>
      <c r="B327"/>
    </row>
    <row r="328" spans="1:2" x14ac:dyDescent="0.2">
      <c r="A328"/>
      <c r="B328"/>
    </row>
    <row r="329" spans="1:2" x14ac:dyDescent="0.2">
      <c r="A329"/>
      <c r="B329"/>
    </row>
    <row r="330" spans="1:2" x14ac:dyDescent="0.2">
      <c r="A330"/>
      <c r="B330"/>
    </row>
    <row r="331" spans="1:2" x14ac:dyDescent="0.2">
      <c r="A331"/>
      <c r="B331"/>
    </row>
    <row r="332" spans="1:2" x14ac:dyDescent="0.2">
      <c r="A332"/>
      <c r="B332"/>
    </row>
    <row r="333" spans="1:2" x14ac:dyDescent="0.2">
      <c r="A333"/>
      <c r="B333"/>
    </row>
    <row r="334" spans="1:2" x14ac:dyDescent="0.2">
      <c r="A334"/>
      <c r="B334"/>
    </row>
    <row r="335" spans="1:2" x14ac:dyDescent="0.2">
      <c r="A335"/>
      <c r="B335"/>
    </row>
    <row r="336" spans="1:2" x14ac:dyDescent="0.2">
      <c r="A336"/>
      <c r="B336"/>
    </row>
    <row r="337" spans="1:2" x14ac:dyDescent="0.2">
      <c r="A337"/>
      <c r="B337"/>
    </row>
    <row r="338" spans="1:2" x14ac:dyDescent="0.2">
      <c r="A338"/>
      <c r="B338"/>
    </row>
    <row r="339" spans="1:2" x14ac:dyDescent="0.2">
      <c r="A339"/>
      <c r="B339"/>
    </row>
    <row r="340" spans="1:2" x14ac:dyDescent="0.2">
      <c r="A340"/>
      <c r="B340"/>
    </row>
    <row r="341" spans="1:2" x14ac:dyDescent="0.2">
      <c r="A341"/>
      <c r="B341"/>
    </row>
    <row r="342" spans="1:2" x14ac:dyDescent="0.2">
      <c r="A342"/>
      <c r="B342"/>
    </row>
    <row r="343" spans="1:2" x14ac:dyDescent="0.2">
      <c r="A343"/>
      <c r="B343"/>
    </row>
    <row r="344" spans="1:2" x14ac:dyDescent="0.2">
      <c r="A344"/>
      <c r="B344"/>
    </row>
    <row r="345" spans="1:2" x14ac:dyDescent="0.2">
      <c r="A345"/>
      <c r="B345"/>
    </row>
    <row r="346" spans="1:2" x14ac:dyDescent="0.2">
      <c r="A346"/>
      <c r="B346"/>
    </row>
    <row r="347" spans="1:2" x14ac:dyDescent="0.2">
      <c r="A347"/>
      <c r="B347"/>
    </row>
    <row r="348" spans="1:2" x14ac:dyDescent="0.2">
      <c r="A348"/>
      <c r="B348"/>
    </row>
    <row r="349" spans="1:2" x14ac:dyDescent="0.2">
      <c r="A349"/>
      <c r="B349"/>
    </row>
    <row r="350" spans="1:2" x14ac:dyDescent="0.2">
      <c r="A350"/>
      <c r="B350"/>
    </row>
    <row r="351" spans="1:2" x14ac:dyDescent="0.2">
      <c r="A351"/>
      <c r="B351"/>
    </row>
    <row r="352" spans="1:2" x14ac:dyDescent="0.2">
      <c r="A352"/>
      <c r="B352"/>
    </row>
    <row r="353" spans="1:2" x14ac:dyDescent="0.2">
      <c r="A353"/>
      <c r="B353"/>
    </row>
    <row r="354" spans="1:2" x14ac:dyDescent="0.2">
      <c r="A354"/>
      <c r="B354"/>
    </row>
    <row r="355" spans="1:2" x14ac:dyDescent="0.2">
      <c r="A355"/>
      <c r="B355"/>
    </row>
    <row r="356" spans="1:2" x14ac:dyDescent="0.2">
      <c r="A356"/>
      <c r="B356"/>
    </row>
    <row r="357" spans="1:2" x14ac:dyDescent="0.2">
      <c r="A357"/>
      <c r="B357"/>
    </row>
    <row r="358" spans="1:2" x14ac:dyDescent="0.2">
      <c r="A358"/>
      <c r="B358"/>
    </row>
    <row r="359" spans="1:2" x14ac:dyDescent="0.2">
      <c r="A359"/>
      <c r="B359"/>
    </row>
    <row r="360" spans="1:2" x14ac:dyDescent="0.2">
      <c r="A360"/>
      <c r="B360"/>
    </row>
    <row r="361" spans="1:2" x14ac:dyDescent="0.2">
      <c r="A361"/>
      <c r="B361"/>
    </row>
    <row r="362" spans="1:2" x14ac:dyDescent="0.2">
      <c r="A362"/>
      <c r="B362"/>
    </row>
    <row r="363" spans="1:2" x14ac:dyDescent="0.2">
      <c r="A363"/>
      <c r="B363"/>
    </row>
    <row r="364" spans="1:2" x14ac:dyDescent="0.2">
      <c r="A364"/>
      <c r="B364"/>
    </row>
    <row r="365" spans="1:2" x14ac:dyDescent="0.2">
      <c r="A365"/>
      <c r="B365"/>
    </row>
    <row r="366" spans="1:2" x14ac:dyDescent="0.2">
      <c r="A366"/>
      <c r="B366"/>
    </row>
    <row r="367" spans="1:2" x14ac:dyDescent="0.2">
      <c r="A367"/>
      <c r="B367"/>
    </row>
    <row r="368" spans="1:2" x14ac:dyDescent="0.2">
      <c r="A368"/>
      <c r="B368"/>
    </row>
    <row r="369" spans="1:2" x14ac:dyDescent="0.2">
      <c r="A369"/>
      <c r="B369"/>
    </row>
    <row r="370" spans="1:2" x14ac:dyDescent="0.2">
      <c r="A370"/>
      <c r="B370"/>
    </row>
    <row r="371" spans="1:2" x14ac:dyDescent="0.2">
      <c r="A371"/>
      <c r="B371"/>
    </row>
    <row r="372" spans="1:2" x14ac:dyDescent="0.2">
      <c r="A372"/>
      <c r="B372"/>
    </row>
    <row r="373" spans="1:2" x14ac:dyDescent="0.2">
      <c r="A373"/>
      <c r="B373"/>
    </row>
    <row r="374" spans="1:2" x14ac:dyDescent="0.2">
      <c r="A374"/>
      <c r="B374"/>
    </row>
    <row r="375" spans="1:2" x14ac:dyDescent="0.2">
      <c r="A375"/>
      <c r="B375"/>
    </row>
    <row r="376" spans="1:2" x14ac:dyDescent="0.2">
      <c r="A376"/>
      <c r="B376"/>
    </row>
    <row r="377" spans="1:2" x14ac:dyDescent="0.2">
      <c r="A377"/>
      <c r="B377"/>
    </row>
    <row r="378" spans="1:2" x14ac:dyDescent="0.2">
      <c r="A378"/>
      <c r="B378"/>
    </row>
    <row r="379" spans="1:2" x14ac:dyDescent="0.2">
      <c r="A379"/>
      <c r="B379"/>
    </row>
    <row r="380" spans="1:2" x14ac:dyDescent="0.2">
      <c r="A380"/>
      <c r="B380"/>
    </row>
    <row r="381" spans="1:2" x14ac:dyDescent="0.2">
      <c r="A381"/>
      <c r="B381"/>
    </row>
    <row r="382" spans="1:2" x14ac:dyDescent="0.2">
      <c r="A382"/>
      <c r="B382"/>
    </row>
    <row r="383" spans="1:2" x14ac:dyDescent="0.2">
      <c r="A383"/>
      <c r="B383"/>
    </row>
    <row r="384" spans="1:2" x14ac:dyDescent="0.2">
      <c r="A384"/>
      <c r="B384"/>
    </row>
    <row r="385" spans="1:2" x14ac:dyDescent="0.2">
      <c r="A385"/>
      <c r="B385"/>
    </row>
    <row r="386" spans="1:2" x14ac:dyDescent="0.2">
      <c r="A386"/>
      <c r="B386"/>
    </row>
    <row r="387" spans="1:2" x14ac:dyDescent="0.2">
      <c r="A387"/>
      <c r="B387"/>
    </row>
    <row r="388" spans="1:2" x14ac:dyDescent="0.2">
      <c r="A388"/>
      <c r="B388"/>
    </row>
    <row r="389" spans="1:2" x14ac:dyDescent="0.2">
      <c r="A389"/>
      <c r="B389"/>
    </row>
    <row r="390" spans="1:2" x14ac:dyDescent="0.2">
      <c r="A390"/>
      <c r="B390"/>
    </row>
    <row r="391" spans="1:2" x14ac:dyDescent="0.2">
      <c r="A391"/>
      <c r="B391"/>
    </row>
    <row r="392" spans="1:2" x14ac:dyDescent="0.2">
      <c r="A392"/>
      <c r="B392"/>
    </row>
    <row r="393" spans="1:2" x14ac:dyDescent="0.2">
      <c r="A393"/>
      <c r="B393"/>
    </row>
    <row r="394" spans="1:2" x14ac:dyDescent="0.2">
      <c r="A394"/>
      <c r="B394"/>
    </row>
    <row r="395" spans="1:2" x14ac:dyDescent="0.2">
      <c r="A395"/>
      <c r="B395"/>
    </row>
    <row r="396" spans="1:2" x14ac:dyDescent="0.2">
      <c r="A396"/>
      <c r="B396"/>
    </row>
    <row r="397" spans="1:2" x14ac:dyDescent="0.2">
      <c r="A397"/>
      <c r="B397"/>
    </row>
    <row r="398" spans="1:2" x14ac:dyDescent="0.2">
      <c r="A398"/>
      <c r="B398"/>
    </row>
    <row r="399" spans="1:2" x14ac:dyDescent="0.2">
      <c r="A399"/>
      <c r="B399"/>
    </row>
    <row r="400" spans="1:2" x14ac:dyDescent="0.2">
      <c r="A400"/>
      <c r="B400"/>
    </row>
    <row r="401" spans="1:2" x14ac:dyDescent="0.2">
      <c r="A401"/>
      <c r="B401"/>
    </row>
    <row r="402" spans="1:2" x14ac:dyDescent="0.2">
      <c r="A402"/>
      <c r="B402"/>
    </row>
    <row r="403" spans="1:2" x14ac:dyDescent="0.2">
      <c r="A403"/>
      <c r="B403"/>
    </row>
    <row r="404" spans="1:2" x14ac:dyDescent="0.2">
      <c r="A404"/>
      <c r="B404"/>
    </row>
    <row r="405" spans="1:2" x14ac:dyDescent="0.2">
      <c r="A405"/>
      <c r="B405"/>
    </row>
    <row r="406" spans="1:2" x14ac:dyDescent="0.2">
      <c r="A406"/>
      <c r="B406"/>
    </row>
    <row r="407" spans="1:2" x14ac:dyDescent="0.2">
      <c r="A407"/>
      <c r="B407"/>
    </row>
    <row r="408" spans="1:2" x14ac:dyDescent="0.2">
      <c r="A408"/>
      <c r="B408"/>
    </row>
    <row r="409" spans="1:2" x14ac:dyDescent="0.2">
      <c r="A409"/>
      <c r="B409"/>
    </row>
    <row r="410" spans="1:2" x14ac:dyDescent="0.2">
      <c r="A410"/>
      <c r="B410"/>
    </row>
    <row r="411" spans="1:2" x14ac:dyDescent="0.2">
      <c r="A411"/>
      <c r="B411"/>
    </row>
    <row r="412" spans="1:2" x14ac:dyDescent="0.2">
      <c r="A412"/>
      <c r="B412"/>
    </row>
    <row r="413" spans="1:2" x14ac:dyDescent="0.2">
      <c r="A413"/>
      <c r="B413"/>
    </row>
    <row r="414" spans="1:2" x14ac:dyDescent="0.2">
      <c r="A414"/>
      <c r="B414"/>
    </row>
    <row r="415" spans="1:2" x14ac:dyDescent="0.2">
      <c r="A415"/>
      <c r="B415"/>
    </row>
    <row r="416" spans="1:2" x14ac:dyDescent="0.2">
      <c r="A416"/>
      <c r="B416"/>
    </row>
    <row r="417" spans="1:2" x14ac:dyDescent="0.2">
      <c r="A417"/>
      <c r="B417"/>
    </row>
    <row r="418" spans="1:2" x14ac:dyDescent="0.2">
      <c r="A418"/>
      <c r="B418"/>
    </row>
    <row r="419" spans="1:2" x14ac:dyDescent="0.2">
      <c r="A419"/>
      <c r="B419"/>
    </row>
    <row r="420" spans="1:2" x14ac:dyDescent="0.2">
      <c r="A420"/>
      <c r="B420"/>
    </row>
    <row r="421" spans="1:2" x14ac:dyDescent="0.2">
      <c r="A421"/>
      <c r="B421"/>
    </row>
    <row r="422" spans="1:2" x14ac:dyDescent="0.2">
      <c r="A422"/>
      <c r="B422"/>
    </row>
    <row r="423" spans="1:2" x14ac:dyDescent="0.2">
      <c r="A423"/>
      <c r="B423"/>
    </row>
    <row r="424" spans="1:2" x14ac:dyDescent="0.2">
      <c r="A424"/>
      <c r="B424"/>
    </row>
    <row r="425" spans="1:2" x14ac:dyDescent="0.2">
      <c r="A425"/>
      <c r="B425"/>
    </row>
    <row r="426" spans="1:2" x14ac:dyDescent="0.2">
      <c r="A426"/>
      <c r="B426"/>
    </row>
    <row r="427" spans="1:2" x14ac:dyDescent="0.2">
      <c r="A427"/>
      <c r="B427"/>
    </row>
    <row r="428" spans="1:2" x14ac:dyDescent="0.2">
      <c r="A428"/>
      <c r="B428"/>
    </row>
    <row r="429" spans="1:2" x14ac:dyDescent="0.2">
      <c r="A429"/>
      <c r="B429"/>
    </row>
    <row r="430" spans="1:2" x14ac:dyDescent="0.2">
      <c r="A430"/>
      <c r="B430"/>
    </row>
    <row r="431" spans="1:2" x14ac:dyDescent="0.2">
      <c r="A431"/>
      <c r="B431"/>
    </row>
    <row r="432" spans="1:2" x14ac:dyDescent="0.2">
      <c r="A432"/>
      <c r="B432"/>
    </row>
    <row r="433" spans="1:2" x14ac:dyDescent="0.2">
      <c r="A433"/>
      <c r="B433"/>
    </row>
    <row r="434" spans="1:2" x14ac:dyDescent="0.2">
      <c r="A434"/>
      <c r="B434"/>
    </row>
    <row r="435" spans="1:2" x14ac:dyDescent="0.2">
      <c r="A435"/>
      <c r="B435"/>
    </row>
    <row r="436" spans="1:2" x14ac:dyDescent="0.2">
      <c r="A436"/>
      <c r="B436"/>
    </row>
    <row r="437" spans="1:2" x14ac:dyDescent="0.2">
      <c r="A437"/>
      <c r="B437"/>
    </row>
    <row r="438" spans="1:2" x14ac:dyDescent="0.2">
      <c r="A438"/>
      <c r="B438"/>
    </row>
    <row r="439" spans="1:2" x14ac:dyDescent="0.2">
      <c r="A439"/>
      <c r="B439"/>
    </row>
    <row r="440" spans="1:2" x14ac:dyDescent="0.2">
      <c r="A440"/>
      <c r="B440"/>
    </row>
    <row r="441" spans="1:2" x14ac:dyDescent="0.2">
      <c r="A441"/>
      <c r="B441"/>
    </row>
    <row r="442" spans="1:2" x14ac:dyDescent="0.2">
      <c r="A442"/>
      <c r="B442"/>
    </row>
    <row r="443" spans="1:2" x14ac:dyDescent="0.2">
      <c r="A443"/>
      <c r="B443"/>
    </row>
    <row r="444" spans="1:2" x14ac:dyDescent="0.2">
      <c r="A444"/>
      <c r="B444"/>
    </row>
    <row r="445" spans="1:2" x14ac:dyDescent="0.2">
      <c r="A445"/>
      <c r="B445"/>
    </row>
    <row r="446" spans="1:2" x14ac:dyDescent="0.2">
      <c r="A446"/>
      <c r="B446"/>
    </row>
    <row r="447" spans="1:2" x14ac:dyDescent="0.2">
      <c r="A447"/>
      <c r="B447"/>
    </row>
    <row r="448" spans="1:2" x14ac:dyDescent="0.2">
      <c r="A448"/>
      <c r="B448"/>
    </row>
    <row r="449" spans="1:2" x14ac:dyDescent="0.2">
      <c r="A449"/>
      <c r="B449"/>
    </row>
    <row r="450" spans="1:2" x14ac:dyDescent="0.2">
      <c r="A450"/>
      <c r="B450"/>
    </row>
    <row r="451" spans="1:2" x14ac:dyDescent="0.2">
      <c r="A451"/>
      <c r="B451"/>
    </row>
    <row r="452" spans="1:2" x14ac:dyDescent="0.2">
      <c r="A452"/>
      <c r="B452"/>
    </row>
    <row r="453" spans="1:2" x14ac:dyDescent="0.2">
      <c r="A453"/>
      <c r="B453"/>
    </row>
    <row r="454" spans="1:2" x14ac:dyDescent="0.2">
      <c r="A454"/>
      <c r="B454"/>
    </row>
    <row r="455" spans="1:2" x14ac:dyDescent="0.2">
      <c r="A455"/>
      <c r="B455"/>
    </row>
    <row r="456" spans="1:2" x14ac:dyDescent="0.2">
      <c r="A456"/>
      <c r="B456"/>
    </row>
    <row r="457" spans="1:2" x14ac:dyDescent="0.2">
      <c r="A457"/>
      <c r="B457"/>
    </row>
    <row r="458" spans="1:2" x14ac:dyDescent="0.2">
      <c r="A458"/>
      <c r="B458"/>
    </row>
    <row r="459" spans="1:2" x14ac:dyDescent="0.2">
      <c r="A459"/>
      <c r="B459"/>
    </row>
    <row r="460" spans="1:2" x14ac:dyDescent="0.2">
      <c r="A460"/>
      <c r="B460"/>
    </row>
    <row r="461" spans="1:2" x14ac:dyDescent="0.2">
      <c r="A461"/>
      <c r="B461"/>
    </row>
    <row r="462" spans="1:2" x14ac:dyDescent="0.2">
      <c r="A462"/>
      <c r="B462"/>
    </row>
    <row r="463" spans="1:2" x14ac:dyDescent="0.2">
      <c r="A463"/>
      <c r="B463"/>
    </row>
    <row r="464" spans="1:2" x14ac:dyDescent="0.2">
      <c r="A464"/>
      <c r="B464"/>
    </row>
    <row r="465" spans="1:2" x14ac:dyDescent="0.2">
      <c r="A465"/>
      <c r="B465"/>
    </row>
    <row r="466" spans="1:2" x14ac:dyDescent="0.2">
      <c r="A466"/>
      <c r="B466"/>
    </row>
    <row r="467" spans="1:2" x14ac:dyDescent="0.2">
      <c r="A467"/>
      <c r="B467"/>
    </row>
    <row r="468" spans="1:2" x14ac:dyDescent="0.2">
      <c r="A468"/>
      <c r="B468"/>
    </row>
    <row r="469" spans="1:2" x14ac:dyDescent="0.2">
      <c r="A469"/>
      <c r="B469"/>
    </row>
    <row r="470" spans="1:2" x14ac:dyDescent="0.2">
      <c r="A470"/>
      <c r="B470"/>
    </row>
    <row r="471" spans="1:2" x14ac:dyDescent="0.2">
      <c r="A471"/>
      <c r="B471"/>
    </row>
    <row r="472" spans="1:2" x14ac:dyDescent="0.2">
      <c r="A472"/>
      <c r="B472"/>
    </row>
    <row r="473" spans="1:2" x14ac:dyDescent="0.2">
      <c r="A473"/>
      <c r="B473"/>
    </row>
    <row r="474" spans="1:2" x14ac:dyDescent="0.2">
      <c r="A474"/>
      <c r="B474"/>
    </row>
    <row r="475" spans="1:2" x14ac:dyDescent="0.2">
      <c r="A475"/>
      <c r="B475"/>
    </row>
    <row r="476" spans="1:2" x14ac:dyDescent="0.2">
      <c r="A476"/>
      <c r="B476"/>
    </row>
    <row r="477" spans="1:2" x14ac:dyDescent="0.2">
      <c r="A477"/>
      <c r="B477"/>
    </row>
    <row r="478" spans="1:2" x14ac:dyDescent="0.2">
      <c r="A478"/>
      <c r="B478"/>
    </row>
    <row r="479" spans="1:2" x14ac:dyDescent="0.2">
      <c r="A479"/>
      <c r="B479"/>
    </row>
    <row r="480" spans="1:2" x14ac:dyDescent="0.2">
      <c r="A480"/>
      <c r="B480"/>
    </row>
    <row r="481" spans="1:2" x14ac:dyDescent="0.2">
      <c r="A481"/>
      <c r="B481"/>
    </row>
    <row r="482" spans="1:2" x14ac:dyDescent="0.2">
      <c r="A482"/>
      <c r="B482"/>
    </row>
    <row r="483" spans="1:2" x14ac:dyDescent="0.2">
      <c r="A483"/>
      <c r="B483"/>
    </row>
    <row r="484" spans="1:2" x14ac:dyDescent="0.2">
      <c r="A484"/>
      <c r="B484"/>
    </row>
    <row r="485" spans="1:2" x14ac:dyDescent="0.2">
      <c r="A485"/>
      <c r="B485"/>
    </row>
    <row r="486" spans="1:2" x14ac:dyDescent="0.2">
      <c r="A486"/>
      <c r="B486"/>
    </row>
    <row r="487" spans="1:2" x14ac:dyDescent="0.2">
      <c r="A487"/>
      <c r="B487"/>
    </row>
    <row r="488" spans="1:2" x14ac:dyDescent="0.2">
      <c r="A488"/>
      <c r="B488"/>
    </row>
    <row r="489" spans="1:2" x14ac:dyDescent="0.2">
      <c r="A489"/>
      <c r="B489"/>
    </row>
    <row r="490" spans="1:2" x14ac:dyDescent="0.2">
      <c r="A490"/>
      <c r="B490"/>
    </row>
    <row r="491" spans="1:2" x14ac:dyDescent="0.2">
      <c r="A491"/>
      <c r="B491"/>
    </row>
    <row r="492" spans="1:2" x14ac:dyDescent="0.2">
      <c r="A492"/>
      <c r="B492"/>
    </row>
    <row r="493" spans="1:2" x14ac:dyDescent="0.2">
      <c r="A493"/>
      <c r="B493"/>
    </row>
    <row r="494" spans="1:2" x14ac:dyDescent="0.2">
      <c r="A494"/>
      <c r="B494"/>
    </row>
    <row r="495" spans="1:2" x14ac:dyDescent="0.2">
      <c r="A495"/>
      <c r="B495"/>
    </row>
    <row r="496" spans="1:2" x14ac:dyDescent="0.2">
      <c r="A496"/>
      <c r="B496"/>
    </row>
    <row r="497" spans="1:2" x14ac:dyDescent="0.2">
      <c r="A497"/>
      <c r="B497"/>
    </row>
    <row r="498" spans="1:2" x14ac:dyDescent="0.2">
      <c r="A498"/>
      <c r="B498"/>
    </row>
    <row r="499" spans="1:2" x14ac:dyDescent="0.2">
      <c r="A499"/>
      <c r="B499"/>
    </row>
    <row r="500" spans="1:2" x14ac:dyDescent="0.2">
      <c r="A500"/>
      <c r="B500"/>
    </row>
    <row r="501" spans="1:2" x14ac:dyDescent="0.2">
      <c r="A501"/>
      <c r="B501"/>
    </row>
    <row r="502" spans="1:2" x14ac:dyDescent="0.2">
      <c r="A502"/>
      <c r="B502"/>
    </row>
    <row r="503" spans="1:2" x14ac:dyDescent="0.2">
      <c r="A503"/>
      <c r="B503"/>
    </row>
    <row r="504" spans="1:2" x14ac:dyDescent="0.2">
      <c r="A504"/>
      <c r="B504"/>
    </row>
    <row r="505" spans="1:2" x14ac:dyDescent="0.2">
      <c r="A505"/>
      <c r="B505"/>
    </row>
    <row r="506" spans="1:2" x14ac:dyDescent="0.2">
      <c r="A506"/>
      <c r="B506"/>
    </row>
    <row r="507" spans="1:2" x14ac:dyDescent="0.2">
      <c r="A507"/>
      <c r="B507"/>
    </row>
    <row r="508" spans="1:2" x14ac:dyDescent="0.2">
      <c r="A508"/>
      <c r="B508"/>
    </row>
    <row r="509" spans="1:2" x14ac:dyDescent="0.2">
      <c r="A509"/>
      <c r="B509"/>
    </row>
    <row r="510" spans="1:2" x14ac:dyDescent="0.2">
      <c r="A510"/>
      <c r="B510"/>
    </row>
    <row r="511" spans="1:2" x14ac:dyDescent="0.2">
      <c r="A511"/>
      <c r="B511"/>
    </row>
    <row r="512" spans="1:2" x14ac:dyDescent="0.2">
      <c r="A512"/>
      <c r="B512"/>
    </row>
    <row r="513" spans="1:2" x14ac:dyDescent="0.2">
      <c r="A513"/>
      <c r="B513"/>
    </row>
    <row r="514" spans="1:2" x14ac:dyDescent="0.2">
      <c r="A514"/>
      <c r="B514"/>
    </row>
    <row r="515" spans="1:2" x14ac:dyDescent="0.2">
      <c r="A515"/>
      <c r="B515"/>
    </row>
    <row r="516" spans="1:2" x14ac:dyDescent="0.2">
      <c r="A516"/>
      <c r="B516"/>
    </row>
    <row r="517" spans="1:2" x14ac:dyDescent="0.2">
      <c r="A517"/>
      <c r="B517"/>
    </row>
    <row r="518" spans="1:2" x14ac:dyDescent="0.2">
      <c r="A518"/>
      <c r="B518"/>
    </row>
    <row r="519" spans="1:2" x14ac:dyDescent="0.2">
      <c r="A519"/>
      <c r="B519"/>
    </row>
    <row r="520" spans="1:2" x14ac:dyDescent="0.2">
      <c r="A520"/>
      <c r="B520"/>
    </row>
    <row r="521" spans="1:2" x14ac:dyDescent="0.2">
      <c r="A521"/>
      <c r="B521"/>
    </row>
    <row r="522" spans="1:2" x14ac:dyDescent="0.2">
      <c r="A522"/>
      <c r="B522"/>
    </row>
    <row r="523" spans="1:2" x14ac:dyDescent="0.2">
      <c r="A523"/>
      <c r="B523"/>
    </row>
    <row r="524" spans="1:2" x14ac:dyDescent="0.2">
      <c r="A524"/>
      <c r="B524"/>
    </row>
    <row r="525" spans="1:2" x14ac:dyDescent="0.2">
      <c r="A525"/>
      <c r="B525"/>
    </row>
    <row r="526" spans="1:2" x14ac:dyDescent="0.2">
      <c r="A526"/>
      <c r="B526"/>
    </row>
    <row r="527" spans="1:2" x14ac:dyDescent="0.2">
      <c r="A527"/>
      <c r="B527"/>
    </row>
    <row r="528" spans="1:2" x14ac:dyDescent="0.2">
      <c r="A528"/>
      <c r="B528"/>
    </row>
    <row r="529" spans="1:2" x14ac:dyDescent="0.2">
      <c r="A529"/>
      <c r="B529"/>
    </row>
    <row r="530" spans="1:2" x14ac:dyDescent="0.2">
      <c r="A530"/>
      <c r="B530"/>
    </row>
    <row r="531" spans="1:2" x14ac:dyDescent="0.2">
      <c r="A531"/>
      <c r="B531"/>
    </row>
    <row r="532" spans="1:2" x14ac:dyDescent="0.2">
      <c r="A532"/>
      <c r="B532"/>
    </row>
    <row r="533" spans="1:2" x14ac:dyDescent="0.2">
      <c r="A533"/>
      <c r="B533"/>
    </row>
    <row r="534" spans="1:2" x14ac:dyDescent="0.2">
      <c r="A534"/>
      <c r="B534"/>
    </row>
    <row r="535" spans="1:2" x14ac:dyDescent="0.2">
      <c r="A535"/>
      <c r="B535"/>
    </row>
    <row r="536" spans="1:2" x14ac:dyDescent="0.2">
      <c r="A536"/>
      <c r="B536"/>
    </row>
    <row r="537" spans="1:2" x14ac:dyDescent="0.2">
      <c r="A537"/>
      <c r="B537"/>
    </row>
    <row r="538" spans="1:2" x14ac:dyDescent="0.2">
      <c r="A538"/>
      <c r="B538"/>
    </row>
    <row r="539" spans="1:2" x14ac:dyDescent="0.2">
      <c r="A539"/>
      <c r="B539"/>
    </row>
    <row r="540" spans="1:2" x14ac:dyDescent="0.2">
      <c r="A540"/>
      <c r="B540"/>
    </row>
    <row r="541" spans="1:2" x14ac:dyDescent="0.2">
      <c r="A541"/>
      <c r="B541"/>
    </row>
    <row r="542" spans="1:2" x14ac:dyDescent="0.2">
      <c r="A542"/>
      <c r="B542"/>
    </row>
    <row r="543" spans="1:2" x14ac:dyDescent="0.2">
      <c r="A543"/>
      <c r="B543"/>
    </row>
    <row r="544" spans="1:2" x14ac:dyDescent="0.2">
      <c r="A544"/>
      <c r="B544"/>
    </row>
    <row r="545" spans="1:2" x14ac:dyDescent="0.2">
      <c r="A545"/>
      <c r="B545"/>
    </row>
    <row r="546" spans="1:2" x14ac:dyDescent="0.2">
      <c r="A546"/>
      <c r="B546"/>
    </row>
    <row r="547" spans="1:2" x14ac:dyDescent="0.2">
      <c r="A547"/>
      <c r="B547"/>
    </row>
    <row r="548" spans="1:2" x14ac:dyDescent="0.2">
      <c r="A548"/>
      <c r="B548"/>
    </row>
    <row r="549" spans="1:2" x14ac:dyDescent="0.2">
      <c r="A549"/>
      <c r="B549"/>
    </row>
    <row r="550" spans="1:2" x14ac:dyDescent="0.2">
      <c r="A550"/>
      <c r="B550"/>
    </row>
    <row r="551" spans="1:2" x14ac:dyDescent="0.2">
      <c r="A551"/>
      <c r="B551"/>
    </row>
    <row r="552" spans="1:2" x14ac:dyDescent="0.2">
      <c r="A552"/>
      <c r="B552"/>
    </row>
    <row r="553" spans="1:2" x14ac:dyDescent="0.2">
      <c r="A553"/>
      <c r="B553"/>
    </row>
    <row r="554" spans="1:2" x14ac:dyDescent="0.2">
      <c r="A554"/>
      <c r="B554"/>
    </row>
    <row r="555" spans="1:2" x14ac:dyDescent="0.2">
      <c r="A555"/>
      <c r="B555"/>
    </row>
    <row r="556" spans="1:2" x14ac:dyDescent="0.2">
      <c r="A556"/>
      <c r="B556"/>
    </row>
    <row r="557" spans="1:2" x14ac:dyDescent="0.2">
      <c r="A557"/>
      <c r="B557"/>
    </row>
    <row r="558" spans="1:2" x14ac:dyDescent="0.2">
      <c r="A558"/>
      <c r="B558"/>
    </row>
    <row r="559" spans="1:2" x14ac:dyDescent="0.2">
      <c r="A559"/>
      <c r="B559"/>
    </row>
    <row r="560" spans="1:2" x14ac:dyDescent="0.2">
      <c r="A560"/>
      <c r="B560"/>
    </row>
    <row r="561" spans="1:2" x14ac:dyDescent="0.2">
      <c r="A561"/>
      <c r="B561"/>
    </row>
    <row r="562" spans="1:2" x14ac:dyDescent="0.2">
      <c r="A562"/>
      <c r="B562"/>
    </row>
    <row r="563" spans="1:2" x14ac:dyDescent="0.2">
      <c r="A563"/>
      <c r="B563"/>
    </row>
    <row r="564" spans="1:2" x14ac:dyDescent="0.2">
      <c r="A564"/>
      <c r="B564"/>
    </row>
    <row r="565" spans="1:2" x14ac:dyDescent="0.2">
      <c r="A565"/>
      <c r="B565"/>
    </row>
    <row r="566" spans="1:2" x14ac:dyDescent="0.2">
      <c r="A566"/>
      <c r="B566"/>
    </row>
    <row r="567" spans="1:2" x14ac:dyDescent="0.2">
      <c r="A567"/>
      <c r="B567"/>
    </row>
    <row r="568" spans="1:2" x14ac:dyDescent="0.2">
      <c r="A568"/>
      <c r="B568"/>
    </row>
    <row r="569" spans="1:2" x14ac:dyDescent="0.2">
      <c r="A569"/>
      <c r="B569"/>
    </row>
    <row r="570" spans="1:2" x14ac:dyDescent="0.2">
      <c r="A570"/>
      <c r="B570"/>
    </row>
    <row r="571" spans="1:2" x14ac:dyDescent="0.2">
      <c r="A571"/>
      <c r="B571"/>
    </row>
    <row r="572" spans="1:2" x14ac:dyDescent="0.2">
      <c r="A572"/>
      <c r="B572"/>
    </row>
    <row r="573" spans="1:2" x14ac:dyDescent="0.2">
      <c r="A573"/>
      <c r="B573"/>
    </row>
    <row r="574" spans="1:2" x14ac:dyDescent="0.2">
      <c r="A574"/>
      <c r="B574"/>
    </row>
    <row r="575" spans="1:2" x14ac:dyDescent="0.2">
      <c r="A575"/>
      <c r="B575"/>
    </row>
    <row r="576" spans="1:2" x14ac:dyDescent="0.2">
      <c r="A576"/>
      <c r="B576"/>
    </row>
    <row r="577" spans="1:2" x14ac:dyDescent="0.2">
      <c r="A577"/>
      <c r="B577"/>
    </row>
    <row r="578" spans="1:2" x14ac:dyDescent="0.2">
      <c r="A578"/>
      <c r="B578"/>
    </row>
    <row r="579" spans="1:2" x14ac:dyDescent="0.2">
      <c r="A579"/>
      <c r="B579"/>
    </row>
    <row r="580" spans="1:2" x14ac:dyDescent="0.2">
      <c r="A580"/>
      <c r="B580"/>
    </row>
    <row r="581" spans="1:2" x14ac:dyDescent="0.2">
      <c r="A581"/>
      <c r="B581"/>
    </row>
    <row r="582" spans="1:2" x14ac:dyDescent="0.2">
      <c r="A582"/>
      <c r="B582"/>
    </row>
    <row r="583" spans="1:2" x14ac:dyDescent="0.2">
      <c r="A583"/>
      <c r="B583"/>
    </row>
    <row r="584" spans="1:2" x14ac:dyDescent="0.2">
      <c r="A584"/>
      <c r="B584"/>
    </row>
    <row r="585" spans="1:2" x14ac:dyDescent="0.2">
      <c r="A585"/>
      <c r="B585"/>
    </row>
    <row r="586" spans="1:2" x14ac:dyDescent="0.2">
      <c r="A586"/>
      <c r="B586"/>
    </row>
    <row r="587" spans="1:2" x14ac:dyDescent="0.2">
      <c r="A587"/>
      <c r="B587"/>
    </row>
    <row r="588" spans="1:2" x14ac:dyDescent="0.2">
      <c r="A588"/>
      <c r="B588"/>
    </row>
    <row r="589" spans="1:2" x14ac:dyDescent="0.2">
      <c r="A589"/>
      <c r="B589"/>
    </row>
    <row r="590" spans="1:2" x14ac:dyDescent="0.2">
      <c r="A590"/>
      <c r="B590"/>
    </row>
    <row r="591" spans="1:2" x14ac:dyDescent="0.2">
      <c r="A591"/>
      <c r="B591"/>
    </row>
    <row r="592" spans="1:2" x14ac:dyDescent="0.2">
      <c r="A592"/>
      <c r="B592"/>
    </row>
    <row r="593" spans="1:2" x14ac:dyDescent="0.2">
      <c r="A593"/>
      <c r="B593"/>
    </row>
    <row r="594" spans="1:2" x14ac:dyDescent="0.2">
      <c r="A594"/>
      <c r="B594"/>
    </row>
    <row r="595" spans="1:2" x14ac:dyDescent="0.2">
      <c r="A595"/>
      <c r="B595"/>
    </row>
    <row r="596" spans="1:2" x14ac:dyDescent="0.2">
      <c r="A596"/>
      <c r="B596"/>
    </row>
    <row r="597" spans="1:2" x14ac:dyDescent="0.2">
      <c r="A597"/>
      <c r="B597"/>
    </row>
    <row r="598" spans="1:2" x14ac:dyDescent="0.2">
      <c r="A598"/>
      <c r="B598"/>
    </row>
    <row r="599" spans="1:2" x14ac:dyDescent="0.2">
      <c r="A599"/>
      <c r="B599"/>
    </row>
    <row r="600" spans="1:2" x14ac:dyDescent="0.2">
      <c r="A600"/>
      <c r="B600"/>
    </row>
    <row r="601" spans="1:2" x14ac:dyDescent="0.2">
      <c r="A601"/>
      <c r="B601"/>
    </row>
    <row r="602" spans="1:2" x14ac:dyDescent="0.2">
      <c r="A602"/>
      <c r="B602"/>
    </row>
    <row r="603" spans="1:2" x14ac:dyDescent="0.2">
      <c r="A603"/>
      <c r="B603"/>
    </row>
    <row r="604" spans="1:2" x14ac:dyDescent="0.2">
      <c r="A604"/>
      <c r="B604"/>
    </row>
    <row r="605" spans="1:2" x14ac:dyDescent="0.2">
      <c r="A605"/>
      <c r="B605"/>
    </row>
    <row r="606" spans="1:2" x14ac:dyDescent="0.2">
      <c r="A606"/>
      <c r="B606"/>
    </row>
    <row r="607" spans="1:2" x14ac:dyDescent="0.2">
      <c r="A607"/>
      <c r="B607"/>
    </row>
    <row r="608" spans="1:2" x14ac:dyDescent="0.2">
      <c r="A608"/>
      <c r="B608"/>
    </row>
    <row r="609" spans="1:2" x14ac:dyDescent="0.2">
      <c r="A609"/>
      <c r="B609"/>
    </row>
    <row r="610" spans="1:2" x14ac:dyDescent="0.2">
      <c r="A610"/>
      <c r="B610"/>
    </row>
    <row r="611" spans="1:2" x14ac:dyDescent="0.2">
      <c r="A611"/>
      <c r="B611"/>
    </row>
    <row r="612" spans="1:2" x14ac:dyDescent="0.2">
      <c r="A612"/>
      <c r="B612"/>
    </row>
    <row r="613" spans="1:2" x14ac:dyDescent="0.2">
      <c r="A613"/>
      <c r="B613"/>
    </row>
    <row r="614" spans="1:2" x14ac:dyDescent="0.2">
      <c r="A614"/>
      <c r="B614"/>
    </row>
    <row r="615" spans="1:2" x14ac:dyDescent="0.2">
      <c r="A615"/>
      <c r="B615"/>
    </row>
    <row r="616" spans="1:2" x14ac:dyDescent="0.2">
      <c r="A616"/>
      <c r="B616"/>
    </row>
    <row r="617" spans="1:2" x14ac:dyDescent="0.2">
      <c r="A617"/>
      <c r="B617"/>
    </row>
    <row r="618" spans="1:2" x14ac:dyDescent="0.2">
      <c r="A618"/>
      <c r="B618"/>
    </row>
    <row r="619" spans="1:2" x14ac:dyDescent="0.2">
      <c r="A619"/>
      <c r="B619"/>
    </row>
    <row r="620" spans="1:2" x14ac:dyDescent="0.2">
      <c r="A620"/>
      <c r="B620"/>
    </row>
    <row r="621" spans="1:2" x14ac:dyDescent="0.2">
      <c r="A621"/>
      <c r="B621"/>
    </row>
    <row r="622" spans="1:2" x14ac:dyDescent="0.2">
      <c r="A622"/>
      <c r="B622"/>
    </row>
    <row r="623" spans="1:2" x14ac:dyDescent="0.2">
      <c r="A623"/>
      <c r="B623"/>
    </row>
    <row r="624" spans="1:2" x14ac:dyDescent="0.2">
      <c r="A624"/>
      <c r="B624"/>
    </row>
    <row r="625" spans="1:2" x14ac:dyDescent="0.2">
      <c r="A625"/>
      <c r="B625"/>
    </row>
    <row r="626" spans="1:2" x14ac:dyDescent="0.2">
      <c r="A626"/>
      <c r="B626"/>
    </row>
    <row r="627" spans="1:2" x14ac:dyDescent="0.2">
      <c r="A627"/>
      <c r="B627"/>
    </row>
    <row r="628" spans="1:2" x14ac:dyDescent="0.2">
      <c r="A628"/>
      <c r="B628"/>
    </row>
    <row r="629" spans="1:2" x14ac:dyDescent="0.2">
      <c r="A629"/>
      <c r="B629"/>
    </row>
    <row r="630" spans="1:2" x14ac:dyDescent="0.2">
      <c r="A630"/>
      <c r="B630"/>
    </row>
    <row r="631" spans="1:2" x14ac:dyDescent="0.2">
      <c r="A631"/>
      <c r="B631"/>
    </row>
    <row r="632" spans="1:2" x14ac:dyDescent="0.2">
      <c r="A632"/>
      <c r="B632"/>
    </row>
    <row r="633" spans="1:2" x14ac:dyDescent="0.2">
      <c r="A633"/>
      <c r="B633"/>
    </row>
    <row r="634" spans="1:2" x14ac:dyDescent="0.2">
      <c r="A634"/>
      <c r="B634"/>
    </row>
    <row r="635" spans="1:2" x14ac:dyDescent="0.2">
      <c r="A635"/>
      <c r="B635"/>
    </row>
    <row r="636" spans="1:2" x14ac:dyDescent="0.2">
      <c r="A636"/>
      <c r="B636"/>
    </row>
    <row r="637" spans="1:2" x14ac:dyDescent="0.2">
      <c r="A637"/>
      <c r="B637"/>
    </row>
    <row r="638" spans="1:2" x14ac:dyDescent="0.2">
      <c r="A638"/>
      <c r="B638"/>
    </row>
    <row r="639" spans="1:2" x14ac:dyDescent="0.2">
      <c r="A639"/>
      <c r="B639"/>
    </row>
    <row r="640" spans="1:2" x14ac:dyDescent="0.2">
      <c r="A640"/>
      <c r="B640"/>
    </row>
    <row r="641" spans="1:2" x14ac:dyDescent="0.2">
      <c r="A641"/>
      <c r="B641"/>
    </row>
    <row r="642" spans="1:2" x14ac:dyDescent="0.2">
      <c r="A642"/>
      <c r="B642"/>
    </row>
    <row r="643" spans="1:2" x14ac:dyDescent="0.2">
      <c r="A643"/>
      <c r="B643"/>
    </row>
    <row r="644" spans="1:2" x14ac:dyDescent="0.2">
      <c r="A644"/>
      <c r="B644"/>
    </row>
    <row r="645" spans="1:2" x14ac:dyDescent="0.2">
      <c r="A645"/>
      <c r="B645"/>
    </row>
    <row r="646" spans="1:2" x14ac:dyDescent="0.2">
      <c r="A646"/>
      <c r="B646"/>
    </row>
    <row r="647" spans="1:2" x14ac:dyDescent="0.2">
      <c r="A647"/>
      <c r="B647"/>
    </row>
    <row r="648" spans="1:2" x14ac:dyDescent="0.2">
      <c r="A648"/>
      <c r="B648"/>
    </row>
    <row r="649" spans="1:2" x14ac:dyDescent="0.2">
      <c r="A649"/>
      <c r="B649"/>
    </row>
    <row r="650" spans="1:2" x14ac:dyDescent="0.2">
      <c r="A650"/>
      <c r="B650"/>
    </row>
    <row r="651" spans="1:2" x14ac:dyDescent="0.2">
      <c r="A651"/>
      <c r="B651"/>
    </row>
    <row r="652" spans="1:2" x14ac:dyDescent="0.2">
      <c r="A652"/>
      <c r="B652"/>
    </row>
    <row r="653" spans="1:2" x14ac:dyDescent="0.2">
      <c r="A653"/>
      <c r="B653"/>
    </row>
    <row r="654" spans="1:2" x14ac:dyDescent="0.2">
      <c r="A654"/>
      <c r="B654"/>
    </row>
    <row r="655" spans="1:2" x14ac:dyDescent="0.2">
      <c r="A655"/>
      <c r="B655"/>
    </row>
    <row r="656" spans="1:2" x14ac:dyDescent="0.2">
      <c r="A656"/>
      <c r="B656"/>
    </row>
    <row r="657" spans="1:2" x14ac:dyDescent="0.2">
      <c r="A657"/>
      <c r="B657"/>
    </row>
    <row r="658" spans="1:2" x14ac:dyDescent="0.2">
      <c r="A658"/>
      <c r="B658"/>
    </row>
    <row r="659" spans="1:2" x14ac:dyDescent="0.2">
      <c r="A659"/>
      <c r="B659"/>
    </row>
    <row r="660" spans="1:2" x14ac:dyDescent="0.2">
      <c r="A660"/>
      <c r="B660"/>
    </row>
    <row r="661" spans="1:2" x14ac:dyDescent="0.2">
      <c r="A661"/>
      <c r="B661"/>
    </row>
    <row r="662" spans="1:2" x14ac:dyDescent="0.2">
      <c r="A662"/>
      <c r="B662"/>
    </row>
    <row r="663" spans="1:2" x14ac:dyDescent="0.2">
      <c r="A663"/>
      <c r="B663"/>
    </row>
    <row r="664" spans="1:2" x14ac:dyDescent="0.2">
      <c r="A664"/>
      <c r="B664"/>
    </row>
    <row r="665" spans="1:2" x14ac:dyDescent="0.2">
      <c r="A665"/>
      <c r="B665"/>
    </row>
    <row r="666" spans="1:2" x14ac:dyDescent="0.2">
      <c r="A666"/>
      <c r="B666"/>
    </row>
    <row r="667" spans="1:2" x14ac:dyDescent="0.2">
      <c r="A667"/>
      <c r="B667"/>
    </row>
    <row r="668" spans="1:2" x14ac:dyDescent="0.2">
      <c r="A668"/>
      <c r="B668"/>
    </row>
    <row r="669" spans="1:2" x14ac:dyDescent="0.2">
      <c r="A669"/>
      <c r="B669"/>
    </row>
    <row r="670" spans="1:2" x14ac:dyDescent="0.2">
      <c r="A670"/>
      <c r="B670"/>
    </row>
    <row r="671" spans="1:2" x14ac:dyDescent="0.2">
      <c r="A671"/>
      <c r="B671"/>
    </row>
    <row r="672" spans="1:2" x14ac:dyDescent="0.2">
      <c r="A672"/>
      <c r="B672"/>
    </row>
    <row r="673" spans="1:2" x14ac:dyDescent="0.2">
      <c r="A673"/>
      <c r="B673"/>
    </row>
    <row r="674" spans="1:2" x14ac:dyDescent="0.2">
      <c r="A674"/>
      <c r="B674"/>
    </row>
    <row r="675" spans="1:2" x14ac:dyDescent="0.2">
      <c r="A675"/>
      <c r="B675"/>
    </row>
    <row r="676" spans="1:2" x14ac:dyDescent="0.2">
      <c r="A676"/>
      <c r="B676"/>
    </row>
    <row r="677" spans="1:2" x14ac:dyDescent="0.2">
      <c r="A677"/>
      <c r="B677"/>
    </row>
    <row r="678" spans="1:2" x14ac:dyDescent="0.2">
      <c r="A678"/>
      <c r="B678"/>
    </row>
    <row r="679" spans="1:2" x14ac:dyDescent="0.2">
      <c r="A679"/>
      <c r="B679"/>
    </row>
    <row r="680" spans="1:2" x14ac:dyDescent="0.2">
      <c r="A680"/>
      <c r="B680"/>
    </row>
    <row r="681" spans="1:2" x14ac:dyDescent="0.2">
      <c r="A681"/>
      <c r="B681"/>
    </row>
    <row r="682" spans="1:2" x14ac:dyDescent="0.2">
      <c r="A682"/>
      <c r="B682"/>
    </row>
    <row r="683" spans="1:2" x14ac:dyDescent="0.2">
      <c r="A683"/>
      <c r="B683"/>
    </row>
    <row r="684" spans="1:2" x14ac:dyDescent="0.2">
      <c r="A684"/>
      <c r="B684"/>
    </row>
    <row r="685" spans="1:2" x14ac:dyDescent="0.2">
      <c r="A685"/>
      <c r="B685"/>
    </row>
    <row r="686" spans="1:2" x14ac:dyDescent="0.2">
      <c r="A686"/>
      <c r="B686"/>
    </row>
    <row r="687" spans="1:2" x14ac:dyDescent="0.2">
      <c r="A687"/>
      <c r="B687"/>
    </row>
    <row r="688" spans="1:2" x14ac:dyDescent="0.2">
      <c r="A688"/>
      <c r="B688"/>
    </row>
    <row r="689" spans="1:2" x14ac:dyDescent="0.2">
      <c r="A689"/>
      <c r="B689"/>
    </row>
    <row r="690" spans="1:2" x14ac:dyDescent="0.2">
      <c r="A690"/>
      <c r="B690"/>
    </row>
    <row r="691" spans="1:2" x14ac:dyDescent="0.2">
      <c r="A691"/>
      <c r="B691"/>
    </row>
    <row r="692" spans="1:2" x14ac:dyDescent="0.2">
      <c r="A692"/>
      <c r="B692"/>
    </row>
    <row r="693" spans="1:2" x14ac:dyDescent="0.2">
      <c r="A693"/>
      <c r="B693"/>
    </row>
    <row r="694" spans="1:2" x14ac:dyDescent="0.2">
      <c r="A694"/>
      <c r="B694"/>
    </row>
    <row r="695" spans="1:2" x14ac:dyDescent="0.2">
      <c r="A695"/>
      <c r="B695"/>
    </row>
    <row r="696" spans="1:2" x14ac:dyDescent="0.2">
      <c r="A696"/>
      <c r="B696"/>
    </row>
    <row r="697" spans="1:2" x14ac:dyDescent="0.2">
      <c r="A697"/>
      <c r="B697"/>
    </row>
    <row r="698" spans="1:2" x14ac:dyDescent="0.2">
      <c r="A698"/>
      <c r="B698"/>
    </row>
    <row r="699" spans="1:2" x14ac:dyDescent="0.2">
      <c r="A699"/>
      <c r="B699"/>
    </row>
    <row r="700" spans="1:2" x14ac:dyDescent="0.2">
      <c r="A700"/>
      <c r="B700"/>
    </row>
    <row r="701" spans="1:2" x14ac:dyDescent="0.2">
      <c r="A701"/>
      <c r="B701"/>
    </row>
    <row r="702" spans="1:2" x14ac:dyDescent="0.2">
      <c r="A702"/>
      <c r="B702"/>
    </row>
    <row r="703" spans="1:2" x14ac:dyDescent="0.2">
      <c r="A703"/>
      <c r="B703"/>
    </row>
    <row r="704" spans="1:2" x14ac:dyDescent="0.2">
      <c r="A704"/>
      <c r="B704"/>
    </row>
    <row r="705" spans="1:2" x14ac:dyDescent="0.2">
      <c r="A705"/>
      <c r="B705"/>
    </row>
    <row r="706" spans="1:2" x14ac:dyDescent="0.2">
      <c r="A706"/>
      <c r="B706"/>
    </row>
    <row r="707" spans="1:2" x14ac:dyDescent="0.2">
      <c r="A707"/>
      <c r="B707"/>
    </row>
    <row r="708" spans="1:2" x14ac:dyDescent="0.2">
      <c r="A708"/>
      <c r="B708"/>
    </row>
    <row r="709" spans="1:2" x14ac:dyDescent="0.2">
      <c r="A709"/>
      <c r="B709"/>
    </row>
    <row r="710" spans="1:2" x14ac:dyDescent="0.2">
      <c r="A710"/>
      <c r="B710"/>
    </row>
    <row r="711" spans="1:2" x14ac:dyDescent="0.2">
      <c r="A711"/>
      <c r="B711"/>
    </row>
    <row r="712" spans="1:2" x14ac:dyDescent="0.2">
      <c r="A712"/>
      <c r="B712"/>
    </row>
    <row r="713" spans="1:2" x14ac:dyDescent="0.2">
      <c r="A713"/>
      <c r="B713"/>
    </row>
    <row r="714" spans="1:2" x14ac:dyDescent="0.2">
      <c r="A714"/>
      <c r="B714"/>
    </row>
    <row r="715" spans="1:2" x14ac:dyDescent="0.2">
      <c r="A715"/>
      <c r="B715"/>
    </row>
    <row r="716" spans="1:2" x14ac:dyDescent="0.2">
      <c r="A716"/>
      <c r="B716"/>
    </row>
    <row r="717" spans="1:2" x14ac:dyDescent="0.2">
      <c r="A717"/>
      <c r="B717"/>
    </row>
    <row r="718" spans="1:2" x14ac:dyDescent="0.2">
      <c r="A718"/>
      <c r="B718"/>
    </row>
    <row r="719" spans="1:2" x14ac:dyDescent="0.2">
      <c r="A719"/>
      <c r="B719"/>
    </row>
    <row r="720" spans="1:2" x14ac:dyDescent="0.2">
      <c r="A720"/>
      <c r="B720"/>
    </row>
    <row r="721" spans="1:2" x14ac:dyDescent="0.2">
      <c r="A721"/>
      <c r="B721"/>
    </row>
    <row r="722" spans="1:2" x14ac:dyDescent="0.2">
      <c r="A722"/>
      <c r="B722"/>
    </row>
    <row r="723" spans="1:2" x14ac:dyDescent="0.2">
      <c r="A723"/>
      <c r="B723"/>
    </row>
    <row r="724" spans="1:2" x14ac:dyDescent="0.2">
      <c r="A724"/>
      <c r="B724"/>
    </row>
    <row r="725" spans="1:2" x14ac:dyDescent="0.2">
      <c r="A725"/>
      <c r="B725"/>
    </row>
    <row r="726" spans="1:2" x14ac:dyDescent="0.2">
      <c r="A726"/>
      <c r="B726"/>
    </row>
    <row r="727" spans="1:2" x14ac:dyDescent="0.2">
      <c r="A727"/>
      <c r="B727"/>
    </row>
    <row r="728" spans="1:2" x14ac:dyDescent="0.2">
      <c r="A728"/>
      <c r="B728"/>
    </row>
    <row r="729" spans="1:2" x14ac:dyDescent="0.2">
      <c r="A729"/>
      <c r="B729"/>
    </row>
    <row r="730" spans="1:2" x14ac:dyDescent="0.2">
      <c r="A730"/>
      <c r="B730"/>
    </row>
    <row r="731" spans="1:2" x14ac:dyDescent="0.2">
      <c r="A731"/>
      <c r="B731"/>
    </row>
    <row r="732" spans="1:2" x14ac:dyDescent="0.2">
      <c r="A732"/>
      <c r="B732"/>
    </row>
    <row r="733" spans="1:2" x14ac:dyDescent="0.2">
      <c r="A733"/>
      <c r="B733"/>
    </row>
    <row r="734" spans="1:2" x14ac:dyDescent="0.2">
      <c r="A734"/>
      <c r="B734"/>
    </row>
    <row r="735" spans="1:2" x14ac:dyDescent="0.2">
      <c r="A735"/>
      <c r="B735"/>
    </row>
    <row r="736" spans="1:2" x14ac:dyDescent="0.2">
      <c r="A736"/>
      <c r="B736"/>
    </row>
    <row r="737" spans="1:2" x14ac:dyDescent="0.2">
      <c r="A737"/>
      <c r="B737"/>
    </row>
    <row r="738" spans="1:2" x14ac:dyDescent="0.2">
      <c r="A738"/>
      <c r="B738"/>
    </row>
    <row r="739" spans="1:2" x14ac:dyDescent="0.2">
      <c r="A739"/>
      <c r="B739"/>
    </row>
    <row r="740" spans="1:2" x14ac:dyDescent="0.2">
      <c r="A740"/>
      <c r="B740"/>
    </row>
    <row r="741" spans="1:2" x14ac:dyDescent="0.2">
      <c r="A741"/>
      <c r="B741"/>
    </row>
    <row r="742" spans="1:2" x14ac:dyDescent="0.2">
      <c r="A742"/>
      <c r="B742"/>
    </row>
    <row r="743" spans="1:2" x14ac:dyDescent="0.2">
      <c r="A743"/>
      <c r="B743"/>
    </row>
    <row r="744" spans="1:2" x14ac:dyDescent="0.2">
      <c r="A744"/>
      <c r="B744"/>
    </row>
    <row r="745" spans="1:2" x14ac:dyDescent="0.2">
      <c r="A745"/>
      <c r="B745"/>
    </row>
    <row r="746" spans="1:2" x14ac:dyDescent="0.2">
      <c r="A746"/>
      <c r="B746"/>
    </row>
    <row r="747" spans="1:2" x14ac:dyDescent="0.2">
      <c r="A747"/>
      <c r="B747"/>
    </row>
    <row r="748" spans="1:2" x14ac:dyDescent="0.2">
      <c r="A748"/>
      <c r="B748"/>
    </row>
    <row r="749" spans="1:2" x14ac:dyDescent="0.2">
      <c r="A749"/>
      <c r="B749"/>
    </row>
    <row r="750" spans="1:2" x14ac:dyDescent="0.2">
      <c r="A750"/>
      <c r="B750"/>
    </row>
    <row r="751" spans="1:2" x14ac:dyDescent="0.2">
      <c r="A751"/>
      <c r="B751"/>
    </row>
    <row r="752" spans="1:2" x14ac:dyDescent="0.2">
      <c r="A752"/>
      <c r="B752"/>
    </row>
    <row r="753" spans="1:2" x14ac:dyDescent="0.2">
      <c r="A753"/>
      <c r="B753"/>
    </row>
    <row r="754" spans="1:2" x14ac:dyDescent="0.2">
      <c r="A754"/>
      <c r="B754"/>
    </row>
    <row r="755" spans="1:2" x14ac:dyDescent="0.2">
      <c r="A755"/>
      <c r="B755"/>
    </row>
    <row r="756" spans="1:2" x14ac:dyDescent="0.2">
      <c r="A756"/>
      <c r="B756"/>
    </row>
    <row r="757" spans="1:2" x14ac:dyDescent="0.2">
      <c r="A757"/>
      <c r="B757"/>
    </row>
    <row r="758" spans="1:2" x14ac:dyDescent="0.2">
      <c r="A758"/>
      <c r="B758"/>
    </row>
    <row r="759" spans="1:2" x14ac:dyDescent="0.2">
      <c r="A759"/>
      <c r="B759"/>
    </row>
    <row r="760" spans="1:2" x14ac:dyDescent="0.2">
      <c r="A760"/>
      <c r="B760"/>
    </row>
    <row r="761" spans="1:2" x14ac:dyDescent="0.2">
      <c r="A761"/>
      <c r="B761"/>
    </row>
    <row r="762" spans="1:2" x14ac:dyDescent="0.2">
      <c r="A762"/>
      <c r="B762"/>
    </row>
    <row r="763" spans="1:2" x14ac:dyDescent="0.2">
      <c r="A763"/>
      <c r="B763"/>
    </row>
    <row r="764" spans="1:2" x14ac:dyDescent="0.2">
      <c r="A764"/>
      <c r="B764"/>
    </row>
    <row r="765" spans="1:2" x14ac:dyDescent="0.2">
      <c r="A765"/>
      <c r="B765"/>
    </row>
    <row r="766" spans="1:2" x14ac:dyDescent="0.2">
      <c r="A766"/>
      <c r="B766"/>
    </row>
    <row r="767" spans="1:2" x14ac:dyDescent="0.2">
      <c r="A767"/>
      <c r="B767"/>
    </row>
    <row r="768" spans="1:2" x14ac:dyDescent="0.2">
      <c r="A768"/>
      <c r="B768"/>
    </row>
    <row r="769" spans="1:2" x14ac:dyDescent="0.2">
      <c r="A769"/>
      <c r="B769"/>
    </row>
    <row r="770" spans="1:2" x14ac:dyDescent="0.2">
      <c r="A770"/>
      <c r="B770"/>
    </row>
    <row r="771" spans="1:2" x14ac:dyDescent="0.2">
      <c r="A771"/>
      <c r="B771"/>
    </row>
    <row r="772" spans="1:2" x14ac:dyDescent="0.2">
      <c r="A772"/>
      <c r="B772"/>
    </row>
    <row r="773" spans="1:2" x14ac:dyDescent="0.2">
      <c r="A773"/>
      <c r="B773"/>
    </row>
    <row r="774" spans="1:2" x14ac:dyDescent="0.2">
      <c r="A774"/>
      <c r="B774"/>
    </row>
    <row r="775" spans="1:2" x14ac:dyDescent="0.2">
      <c r="A775"/>
      <c r="B775"/>
    </row>
    <row r="776" spans="1:2" x14ac:dyDescent="0.2">
      <c r="A776"/>
      <c r="B776"/>
    </row>
    <row r="777" spans="1:2" x14ac:dyDescent="0.2">
      <c r="A777"/>
      <c r="B777"/>
    </row>
    <row r="778" spans="1:2" x14ac:dyDescent="0.2">
      <c r="A778"/>
      <c r="B778"/>
    </row>
    <row r="779" spans="1:2" x14ac:dyDescent="0.2">
      <c r="A779"/>
      <c r="B779"/>
    </row>
    <row r="780" spans="1:2" x14ac:dyDescent="0.2">
      <c r="A780"/>
      <c r="B780"/>
    </row>
    <row r="781" spans="1:2" x14ac:dyDescent="0.2">
      <c r="A781"/>
      <c r="B781"/>
    </row>
    <row r="782" spans="1:2" x14ac:dyDescent="0.2">
      <c r="A782"/>
      <c r="B782"/>
    </row>
    <row r="783" spans="1:2" x14ac:dyDescent="0.2">
      <c r="A783"/>
      <c r="B783"/>
    </row>
    <row r="784" spans="1:2" x14ac:dyDescent="0.2">
      <c r="A784"/>
      <c r="B784"/>
    </row>
    <row r="785" spans="1:2" x14ac:dyDescent="0.2">
      <c r="A785"/>
      <c r="B785"/>
    </row>
    <row r="786" spans="1:2" x14ac:dyDescent="0.2">
      <c r="A786"/>
      <c r="B786"/>
    </row>
    <row r="787" spans="1:2" x14ac:dyDescent="0.2">
      <c r="A787"/>
      <c r="B787"/>
    </row>
    <row r="788" spans="1:2" x14ac:dyDescent="0.2">
      <c r="A788"/>
      <c r="B788"/>
    </row>
    <row r="789" spans="1:2" x14ac:dyDescent="0.2">
      <c r="A789"/>
      <c r="B789"/>
    </row>
    <row r="790" spans="1:2" x14ac:dyDescent="0.2">
      <c r="A790"/>
      <c r="B790"/>
    </row>
    <row r="791" spans="1:2" x14ac:dyDescent="0.2">
      <c r="A791"/>
      <c r="B791"/>
    </row>
    <row r="792" spans="1:2" x14ac:dyDescent="0.2">
      <c r="A792"/>
      <c r="B792"/>
    </row>
    <row r="793" spans="1:2" x14ac:dyDescent="0.2">
      <c r="A793"/>
      <c r="B793"/>
    </row>
    <row r="794" spans="1:2" x14ac:dyDescent="0.2">
      <c r="A794"/>
      <c r="B794"/>
    </row>
    <row r="795" spans="1:2" x14ac:dyDescent="0.2">
      <c r="A795"/>
      <c r="B795"/>
    </row>
    <row r="796" spans="1:2" x14ac:dyDescent="0.2">
      <c r="A796"/>
      <c r="B796"/>
    </row>
    <row r="797" spans="1:2" x14ac:dyDescent="0.2">
      <c r="A797"/>
      <c r="B797"/>
    </row>
    <row r="798" spans="1:2" x14ac:dyDescent="0.2">
      <c r="A798"/>
      <c r="B798"/>
    </row>
    <row r="799" spans="1:2" x14ac:dyDescent="0.2">
      <c r="A799"/>
      <c r="B799"/>
    </row>
    <row r="800" spans="1:2" x14ac:dyDescent="0.2">
      <c r="A800"/>
      <c r="B800"/>
    </row>
    <row r="801" spans="1:2" x14ac:dyDescent="0.2">
      <c r="A801"/>
      <c r="B801"/>
    </row>
    <row r="802" spans="1:2" x14ac:dyDescent="0.2">
      <c r="A802"/>
      <c r="B802"/>
    </row>
    <row r="803" spans="1:2" x14ac:dyDescent="0.2">
      <c r="A803"/>
      <c r="B803"/>
    </row>
    <row r="804" spans="1:2" x14ac:dyDescent="0.2">
      <c r="A804"/>
      <c r="B804"/>
    </row>
    <row r="805" spans="1:2" x14ac:dyDescent="0.2">
      <c r="A805"/>
      <c r="B805"/>
    </row>
    <row r="806" spans="1:2" x14ac:dyDescent="0.2">
      <c r="A806"/>
      <c r="B806"/>
    </row>
    <row r="807" spans="1:2" x14ac:dyDescent="0.2">
      <c r="A807"/>
      <c r="B807"/>
    </row>
    <row r="808" spans="1:2" x14ac:dyDescent="0.2">
      <c r="A808"/>
      <c r="B808"/>
    </row>
    <row r="809" spans="1:2" x14ac:dyDescent="0.2">
      <c r="A809"/>
      <c r="B809"/>
    </row>
    <row r="810" spans="1:2" x14ac:dyDescent="0.2">
      <c r="A810"/>
      <c r="B810"/>
    </row>
    <row r="811" spans="1:2" x14ac:dyDescent="0.2">
      <c r="A811"/>
      <c r="B811"/>
    </row>
    <row r="812" spans="1:2" x14ac:dyDescent="0.2">
      <c r="A812"/>
      <c r="B812"/>
    </row>
    <row r="813" spans="1:2" x14ac:dyDescent="0.2">
      <c r="A813"/>
      <c r="B813"/>
    </row>
    <row r="814" spans="1:2" x14ac:dyDescent="0.2">
      <c r="A814"/>
      <c r="B814"/>
    </row>
    <row r="815" spans="1:2" x14ac:dyDescent="0.2">
      <c r="A815"/>
      <c r="B815"/>
    </row>
    <row r="816" spans="1:2" x14ac:dyDescent="0.2">
      <c r="A816"/>
      <c r="B816"/>
    </row>
    <row r="817" spans="1:2" x14ac:dyDescent="0.2">
      <c r="A817"/>
      <c r="B817"/>
    </row>
    <row r="818" spans="1:2" x14ac:dyDescent="0.2">
      <c r="A818"/>
      <c r="B818"/>
    </row>
    <row r="819" spans="1:2" x14ac:dyDescent="0.2">
      <c r="A819"/>
      <c r="B819"/>
    </row>
    <row r="820" spans="1:2" x14ac:dyDescent="0.2">
      <c r="A820"/>
      <c r="B820"/>
    </row>
    <row r="821" spans="1:2" x14ac:dyDescent="0.2">
      <c r="A821"/>
      <c r="B821"/>
    </row>
    <row r="822" spans="1:2" x14ac:dyDescent="0.2">
      <c r="A822"/>
      <c r="B822"/>
    </row>
    <row r="823" spans="1:2" x14ac:dyDescent="0.2">
      <c r="A823"/>
      <c r="B823"/>
    </row>
    <row r="824" spans="1:2" x14ac:dyDescent="0.2">
      <c r="A824"/>
      <c r="B824"/>
    </row>
    <row r="825" spans="1:2" x14ac:dyDescent="0.2">
      <c r="A825"/>
      <c r="B825"/>
    </row>
    <row r="826" spans="1:2" x14ac:dyDescent="0.2">
      <c r="A826"/>
      <c r="B826"/>
    </row>
    <row r="827" spans="1:2" x14ac:dyDescent="0.2">
      <c r="A827"/>
      <c r="B827"/>
    </row>
    <row r="828" spans="1:2" x14ac:dyDescent="0.2">
      <c r="A828"/>
      <c r="B828"/>
    </row>
    <row r="829" spans="1:2" x14ac:dyDescent="0.2">
      <c r="A829"/>
      <c r="B829"/>
    </row>
    <row r="830" spans="1:2" x14ac:dyDescent="0.2">
      <c r="A830"/>
      <c r="B830"/>
    </row>
    <row r="831" spans="1:2" x14ac:dyDescent="0.2">
      <c r="A831"/>
      <c r="B831"/>
    </row>
    <row r="832" spans="1:2" x14ac:dyDescent="0.2">
      <c r="A832"/>
      <c r="B832"/>
    </row>
    <row r="833" spans="1:2" x14ac:dyDescent="0.2">
      <c r="A833"/>
      <c r="B833"/>
    </row>
    <row r="834" spans="1:2" x14ac:dyDescent="0.2">
      <c r="A834"/>
      <c r="B834"/>
    </row>
    <row r="835" spans="1:2" x14ac:dyDescent="0.2">
      <c r="A835"/>
      <c r="B835"/>
    </row>
    <row r="836" spans="1:2" x14ac:dyDescent="0.2">
      <c r="A836"/>
      <c r="B836"/>
    </row>
    <row r="837" spans="1:2" x14ac:dyDescent="0.2">
      <c r="A837"/>
      <c r="B837"/>
    </row>
    <row r="838" spans="1:2" x14ac:dyDescent="0.2">
      <c r="A838"/>
      <c r="B838"/>
    </row>
    <row r="839" spans="1:2" x14ac:dyDescent="0.2">
      <c r="A839"/>
      <c r="B839"/>
    </row>
    <row r="840" spans="1:2" x14ac:dyDescent="0.2">
      <c r="A840"/>
      <c r="B840"/>
    </row>
    <row r="841" spans="1:2" x14ac:dyDescent="0.2">
      <c r="A841"/>
      <c r="B841"/>
    </row>
    <row r="842" spans="1:2" x14ac:dyDescent="0.2">
      <c r="A842"/>
      <c r="B842"/>
    </row>
    <row r="843" spans="1:2" x14ac:dyDescent="0.2">
      <c r="A843"/>
      <c r="B843"/>
    </row>
    <row r="844" spans="1:2" x14ac:dyDescent="0.2">
      <c r="A844"/>
      <c r="B844"/>
    </row>
    <row r="845" spans="1:2" x14ac:dyDescent="0.2">
      <c r="A845"/>
      <c r="B845"/>
    </row>
    <row r="846" spans="1:2" x14ac:dyDescent="0.2">
      <c r="A846"/>
      <c r="B846"/>
    </row>
    <row r="847" spans="1:2" x14ac:dyDescent="0.2">
      <c r="A847"/>
      <c r="B847"/>
    </row>
    <row r="848" spans="1:2" x14ac:dyDescent="0.2">
      <c r="A848"/>
      <c r="B848"/>
    </row>
    <row r="849" spans="1:2" x14ac:dyDescent="0.2">
      <c r="A849"/>
      <c r="B849"/>
    </row>
    <row r="850" spans="1:2" x14ac:dyDescent="0.2">
      <c r="A850"/>
      <c r="B850"/>
    </row>
    <row r="851" spans="1:2" x14ac:dyDescent="0.2">
      <c r="A851"/>
      <c r="B851"/>
    </row>
    <row r="852" spans="1:2" x14ac:dyDescent="0.2">
      <c r="A852"/>
      <c r="B852"/>
    </row>
    <row r="853" spans="1:2" x14ac:dyDescent="0.2">
      <c r="A853"/>
      <c r="B853"/>
    </row>
    <row r="854" spans="1:2" x14ac:dyDescent="0.2">
      <c r="A854"/>
      <c r="B854"/>
    </row>
    <row r="855" spans="1:2" x14ac:dyDescent="0.2">
      <c r="A855"/>
      <c r="B855"/>
    </row>
    <row r="856" spans="1:2" x14ac:dyDescent="0.2">
      <c r="A856"/>
      <c r="B856"/>
    </row>
    <row r="857" spans="1:2" x14ac:dyDescent="0.2">
      <c r="A857"/>
      <c r="B857"/>
    </row>
    <row r="858" spans="1:2" x14ac:dyDescent="0.2">
      <c r="A858"/>
      <c r="B858"/>
    </row>
    <row r="859" spans="1:2" x14ac:dyDescent="0.2">
      <c r="A859"/>
      <c r="B859"/>
    </row>
    <row r="860" spans="1:2" x14ac:dyDescent="0.2">
      <c r="A860"/>
      <c r="B860"/>
    </row>
    <row r="861" spans="1:2" x14ac:dyDescent="0.2">
      <c r="A861"/>
      <c r="B861"/>
    </row>
    <row r="862" spans="1:2" x14ac:dyDescent="0.2">
      <c r="A862"/>
      <c r="B862"/>
    </row>
    <row r="863" spans="1:2" x14ac:dyDescent="0.2">
      <c r="A863"/>
      <c r="B863"/>
    </row>
    <row r="864" spans="1:2" x14ac:dyDescent="0.2">
      <c r="A864"/>
      <c r="B864"/>
    </row>
    <row r="865" spans="1:2" x14ac:dyDescent="0.2">
      <c r="A865"/>
      <c r="B865"/>
    </row>
    <row r="866" spans="1:2" x14ac:dyDescent="0.2">
      <c r="A866"/>
      <c r="B866"/>
    </row>
    <row r="867" spans="1:2" x14ac:dyDescent="0.2">
      <c r="A867"/>
      <c r="B867"/>
    </row>
    <row r="868" spans="1:2" x14ac:dyDescent="0.2">
      <c r="A868"/>
      <c r="B868"/>
    </row>
    <row r="869" spans="1:2" x14ac:dyDescent="0.2">
      <c r="A869"/>
      <c r="B869"/>
    </row>
    <row r="870" spans="1:2" x14ac:dyDescent="0.2">
      <c r="A870"/>
      <c r="B870"/>
    </row>
    <row r="871" spans="1:2" x14ac:dyDescent="0.2">
      <c r="A871"/>
      <c r="B871"/>
    </row>
    <row r="872" spans="1:2" x14ac:dyDescent="0.2">
      <c r="A872"/>
      <c r="B872"/>
    </row>
    <row r="873" spans="1:2" x14ac:dyDescent="0.2">
      <c r="A873"/>
      <c r="B873"/>
    </row>
    <row r="874" spans="1:2" x14ac:dyDescent="0.2">
      <c r="A874"/>
      <c r="B874"/>
    </row>
    <row r="875" spans="1:2" x14ac:dyDescent="0.2">
      <c r="A875"/>
      <c r="B875"/>
    </row>
    <row r="876" spans="1:2" x14ac:dyDescent="0.2">
      <c r="A876"/>
      <c r="B876"/>
    </row>
    <row r="877" spans="1:2" x14ac:dyDescent="0.2">
      <c r="A877"/>
      <c r="B877"/>
    </row>
    <row r="878" spans="1:2" x14ac:dyDescent="0.2">
      <c r="A878"/>
      <c r="B878"/>
    </row>
    <row r="879" spans="1:2" x14ac:dyDescent="0.2">
      <c r="A879"/>
      <c r="B879"/>
    </row>
    <row r="880" spans="1:2" x14ac:dyDescent="0.2">
      <c r="A880"/>
      <c r="B880"/>
    </row>
    <row r="881" spans="1:2" x14ac:dyDescent="0.2">
      <c r="A881"/>
      <c r="B881"/>
    </row>
    <row r="882" spans="1:2" x14ac:dyDescent="0.2">
      <c r="A882"/>
      <c r="B882"/>
    </row>
    <row r="883" spans="1:2" x14ac:dyDescent="0.2">
      <c r="A883"/>
      <c r="B883"/>
    </row>
    <row r="884" spans="1:2" x14ac:dyDescent="0.2">
      <c r="A884"/>
      <c r="B884"/>
    </row>
    <row r="885" spans="1:2" x14ac:dyDescent="0.2">
      <c r="A885"/>
      <c r="B885"/>
    </row>
    <row r="886" spans="1:2" x14ac:dyDescent="0.2">
      <c r="A886"/>
      <c r="B886"/>
    </row>
    <row r="887" spans="1:2" x14ac:dyDescent="0.2">
      <c r="A887"/>
      <c r="B887"/>
    </row>
    <row r="888" spans="1:2" x14ac:dyDescent="0.2">
      <c r="A888"/>
      <c r="B888"/>
    </row>
    <row r="889" spans="1:2" x14ac:dyDescent="0.2">
      <c r="A889"/>
      <c r="B889"/>
    </row>
    <row r="890" spans="1:2" x14ac:dyDescent="0.2">
      <c r="A890"/>
      <c r="B890"/>
    </row>
    <row r="891" spans="1:2" x14ac:dyDescent="0.2">
      <c r="A891"/>
      <c r="B891"/>
    </row>
    <row r="892" spans="1:2" x14ac:dyDescent="0.2">
      <c r="A892"/>
      <c r="B892"/>
    </row>
    <row r="893" spans="1:2" x14ac:dyDescent="0.2">
      <c r="A893"/>
      <c r="B893"/>
    </row>
    <row r="894" spans="1:2" x14ac:dyDescent="0.2">
      <c r="A894"/>
      <c r="B894"/>
    </row>
    <row r="895" spans="1:2" x14ac:dyDescent="0.2">
      <c r="A895"/>
      <c r="B895"/>
    </row>
    <row r="896" spans="1:2" x14ac:dyDescent="0.2">
      <c r="A896"/>
      <c r="B896"/>
    </row>
    <row r="897" spans="1:2" x14ac:dyDescent="0.2">
      <c r="A897"/>
      <c r="B897"/>
    </row>
    <row r="898" spans="1:2" x14ac:dyDescent="0.2">
      <c r="A898"/>
      <c r="B898"/>
    </row>
    <row r="899" spans="1:2" x14ac:dyDescent="0.2">
      <c r="A899"/>
      <c r="B899"/>
    </row>
    <row r="900" spans="1:2" x14ac:dyDescent="0.2">
      <c r="A900"/>
      <c r="B900"/>
    </row>
    <row r="901" spans="1:2" x14ac:dyDescent="0.2">
      <c r="A901"/>
      <c r="B901"/>
    </row>
    <row r="902" spans="1:2" x14ac:dyDescent="0.2">
      <c r="A902"/>
      <c r="B902"/>
    </row>
    <row r="903" spans="1:2" x14ac:dyDescent="0.2">
      <c r="A903"/>
      <c r="B903"/>
    </row>
    <row r="904" spans="1:2" x14ac:dyDescent="0.2">
      <c r="A904"/>
      <c r="B904"/>
    </row>
    <row r="905" spans="1:2" x14ac:dyDescent="0.2">
      <c r="A905"/>
      <c r="B905"/>
    </row>
    <row r="906" spans="1:2" x14ac:dyDescent="0.2">
      <c r="A906"/>
      <c r="B906"/>
    </row>
    <row r="907" spans="1:2" x14ac:dyDescent="0.2">
      <c r="A907"/>
      <c r="B907"/>
    </row>
    <row r="908" spans="1:2" x14ac:dyDescent="0.2">
      <c r="A908"/>
      <c r="B908"/>
    </row>
    <row r="909" spans="1:2" x14ac:dyDescent="0.2">
      <c r="A909"/>
      <c r="B909"/>
    </row>
    <row r="910" spans="1:2" x14ac:dyDescent="0.2">
      <c r="A910"/>
      <c r="B910"/>
    </row>
    <row r="911" spans="1:2" x14ac:dyDescent="0.2">
      <c r="A911"/>
      <c r="B911"/>
    </row>
    <row r="912" spans="1:2" x14ac:dyDescent="0.2">
      <c r="A912"/>
      <c r="B912"/>
    </row>
    <row r="913" spans="1:2" x14ac:dyDescent="0.2">
      <c r="A913"/>
      <c r="B913"/>
    </row>
    <row r="914" spans="1:2" x14ac:dyDescent="0.2">
      <c r="A914"/>
      <c r="B914"/>
    </row>
    <row r="915" spans="1:2" x14ac:dyDescent="0.2">
      <c r="A915"/>
      <c r="B915"/>
    </row>
    <row r="916" spans="1:2" x14ac:dyDescent="0.2">
      <c r="A916"/>
      <c r="B916"/>
    </row>
    <row r="917" spans="1:2" x14ac:dyDescent="0.2">
      <c r="A917"/>
      <c r="B917"/>
    </row>
    <row r="918" spans="1:2" x14ac:dyDescent="0.2">
      <c r="A918"/>
      <c r="B918"/>
    </row>
    <row r="919" spans="1:2" x14ac:dyDescent="0.2">
      <c r="A919"/>
      <c r="B919"/>
    </row>
    <row r="920" spans="1:2" x14ac:dyDescent="0.2">
      <c r="A920"/>
      <c r="B920"/>
    </row>
    <row r="921" spans="1:2" x14ac:dyDescent="0.2">
      <c r="A921"/>
      <c r="B921"/>
    </row>
    <row r="922" spans="1:2" x14ac:dyDescent="0.2">
      <c r="A922"/>
      <c r="B922"/>
    </row>
    <row r="923" spans="1:2" x14ac:dyDescent="0.2">
      <c r="A923"/>
      <c r="B923"/>
    </row>
    <row r="924" spans="1:2" x14ac:dyDescent="0.2">
      <c r="A924"/>
      <c r="B924"/>
    </row>
    <row r="925" spans="1:2" x14ac:dyDescent="0.2">
      <c r="A925"/>
      <c r="B925"/>
    </row>
    <row r="926" spans="1:2" x14ac:dyDescent="0.2">
      <c r="A926"/>
      <c r="B926"/>
    </row>
    <row r="927" spans="1:2" x14ac:dyDescent="0.2">
      <c r="A927"/>
      <c r="B927"/>
    </row>
    <row r="928" spans="1:2" x14ac:dyDescent="0.2">
      <c r="A928"/>
      <c r="B928"/>
    </row>
    <row r="929" spans="1:2" x14ac:dyDescent="0.2">
      <c r="A929"/>
      <c r="B929"/>
    </row>
    <row r="930" spans="1:2" x14ac:dyDescent="0.2">
      <c r="A930"/>
      <c r="B930"/>
    </row>
    <row r="931" spans="1:2" x14ac:dyDescent="0.2">
      <c r="A931"/>
      <c r="B931"/>
    </row>
    <row r="932" spans="1:2" x14ac:dyDescent="0.2">
      <c r="A932"/>
      <c r="B932"/>
    </row>
    <row r="933" spans="1:2" x14ac:dyDescent="0.2">
      <c r="A933"/>
      <c r="B933"/>
    </row>
    <row r="934" spans="1:2" x14ac:dyDescent="0.2">
      <c r="A934"/>
      <c r="B934"/>
    </row>
    <row r="935" spans="1:2" x14ac:dyDescent="0.2">
      <c r="A935"/>
      <c r="B935"/>
    </row>
    <row r="936" spans="1:2" x14ac:dyDescent="0.2">
      <c r="A936"/>
      <c r="B936"/>
    </row>
    <row r="937" spans="1:2" x14ac:dyDescent="0.2">
      <c r="A937"/>
      <c r="B937"/>
    </row>
    <row r="938" spans="1:2" x14ac:dyDescent="0.2">
      <c r="A938"/>
      <c r="B938"/>
    </row>
    <row r="939" spans="1:2" x14ac:dyDescent="0.2">
      <c r="A939"/>
      <c r="B939"/>
    </row>
    <row r="940" spans="1:2" x14ac:dyDescent="0.2">
      <c r="A940"/>
      <c r="B940"/>
    </row>
    <row r="941" spans="1:2" x14ac:dyDescent="0.2">
      <c r="A941"/>
      <c r="B941"/>
    </row>
    <row r="942" spans="1:2" x14ac:dyDescent="0.2">
      <c r="A942"/>
      <c r="B942"/>
    </row>
    <row r="943" spans="1:2" x14ac:dyDescent="0.2">
      <c r="A943"/>
      <c r="B943"/>
    </row>
    <row r="944" spans="1:2" x14ac:dyDescent="0.2">
      <c r="A944"/>
      <c r="B944"/>
    </row>
    <row r="945" spans="1:2" x14ac:dyDescent="0.2">
      <c r="A945"/>
      <c r="B945"/>
    </row>
    <row r="946" spans="1:2" x14ac:dyDescent="0.2">
      <c r="A946"/>
      <c r="B946"/>
    </row>
    <row r="947" spans="1:2" x14ac:dyDescent="0.2">
      <c r="A947"/>
      <c r="B947"/>
    </row>
    <row r="948" spans="1:2" x14ac:dyDescent="0.2">
      <c r="A948"/>
      <c r="B948"/>
    </row>
    <row r="949" spans="1:2" x14ac:dyDescent="0.2">
      <c r="A949"/>
      <c r="B949"/>
    </row>
    <row r="950" spans="1:2" x14ac:dyDescent="0.2">
      <c r="A950"/>
      <c r="B950"/>
    </row>
    <row r="951" spans="1:2" x14ac:dyDescent="0.2">
      <c r="A951"/>
      <c r="B951"/>
    </row>
    <row r="952" spans="1:2" x14ac:dyDescent="0.2">
      <c r="A952"/>
      <c r="B952"/>
    </row>
    <row r="953" spans="1:2" x14ac:dyDescent="0.2">
      <c r="A953"/>
      <c r="B953"/>
    </row>
    <row r="954" spans="1:2" x14ac:dyDescent="0.2">
      <c r="A954"/>
      <c r="B954"/>
    </row>
    <row r="955" spans="1:2" x14ac:dyDescent="0.2">
      <c r="A955"/>
      <c r="B955"/>
    </row>
    <row r="956" spans="1:2" x14ac:dyDescent="0.2">
      <c r="A956"/>
      <c r="B956"/>
    </row>
    <row r="957" spans="1:2" x14ac:dyDescent="0.2">
      <c r="A957"/>
      <c r="B957"/>
    </row>
    <row r="958" spans="1:2" x14ac:dyDescent="0.2">
      <c r="A958"/>
      <c r="B958"/>
    </row>
    <row r="959" spans="1:2" x14ac:dyDescent="0.2">
      <c r="A959"/>
      <c r="B959"/>
    </row>
    <row r="960" spans="1:2" x14ac:dyDescent="0.2">
      <c r="A960"/>
      <c r="B960"/>
    </row>
    <row r="961" spans="1:2" x14ac:dyDescent="0.2">
      <c r="A961"/>
      <c r="B961"/>
    </row>
    <row r="962" spans="1:2" x14ac:dyDescent="0.2">
      <c r="A962"/>
      <c r="B962"/>
    </row>
    <row r="963" spans="1:2" x14ac:dyDescent="0.2">
      <c r="A963"/>
      <c r="B963"/>
    </row>
    <row r="964" spans="1:2" x14ac:dyDescent="0.2">
      <c r="A964"/>
      <c r="B964"/>
    </row>
    <row r="965" spans="1:2" x14ac:dyDescent="0.2">
      <c r="A965"/>
      <c r="B965"/>
    </row>
    <row r="966" spans="1:2" x14ac:dyDescent="0.2">
      <c r="A966"/>
      <c r="B966"/>
    </row>
    <row r="967" spans="1:2" x14ac:dyDescent="0.2">
      <c r="A967"/>
      <c r="B967"/>
    </row>
    <row r="968" spans="1:2" x14ac:dyDescent="0.2">
      <c r="A968"/>
      <c r="B968"/>
    </row>
    <row r="969" spans="1:2" x14ac:dyDescent="0.2">
      <c r="A969"/>
      <c r="B969"/>
    </row>
    <row r="970" spans="1:2" x14ac:dyDescent="0.2">
      <c r="A970"/>
      <c r="B970"/>
    </row>
    <row r="971" spans="1:2" x14ac:dyDescent="0.2">
      <c r="A971"/>
      <c r="B971"/>
    </row>
    <row r="972" spans="1:2" x14ac:dyDescent="0.2">
      <c r="A972"/>
      <c r="B972"/>
    </row>
    <row r="973" spans="1:2" x14ac:dyDescent="0.2">
      <c r="A973"/>
      <c r="B973"/>
    </row>
    <row r="974" spans="1:2" x14ac:dyDescent="0.2">
      <c r="A974"/>
      <c r="B974"/>
    </row>
    <row r="975" spans="1:2" x14ac:dyDescent="0.2">
      <c r="A975"/>
      <c r="B975"/>
    </row>
    <row r="976" spans="1:2" x14ac:dyDescent="0.2">
      <c r="A976"/>
      <c r="B976"/>
    </row>
    <row r="977" spans="1:2" x14ac:dyDescent="0.2">
      <c r="A977"/>
      <c r="B977"/>
    </row>
    <row r="978" spans="1:2" x14ac:dyDescent="0.2">
      <c r="A978"/>
      <c r="B978"/>
    </row>
    <row r="979" spans="1:2" x14ac:dyDescent="0.2">
      <c r="A979"/>
      <c r="B979"/>
    </row>
    <row r="980" spans="1:2" x14ac:dyDescent="0.2">
      <c r="A980"/>
      <c r="B980"/>
    </row>
    <row r="981" spans="1:2" x14ac:dyDescent="0.2">
      <c r="A981"/>
      <c r="B981"/>
    </row>
    <row r="982" spans="1:2" x14ac:dyDescent="0.2">
      <c r="A982"/>
      <c r="B982"/>
    </row>
    <row r="983" spans="1:2" x14ac:dyDescent="0.2">
      <c r="A983"/>
      <c r="B983"/>
    </row>
    <row r="984" spans="1:2" x14ac:dyDescent="0.2">
      <c r="A984"/>
      <c r="B984"/>
    </row>
    <row r="985" spans="1:2" x14ac:dyDescent="0.2">
      <c r="A985"/>
      <c r="B985"/>
    </row>
    <row r="986" spans="1:2" x14ac:dyDescent="0.2">
      <c r="A986"/>
      <c r="B986"/>
    </row>
    <row r="987" spans="1:2" x14ac:dyDescent="0.2">
      <c r="A987"/>
      <c r="B987"/>
    </row>
    <row r="988" spans="1:2" x14ac:dyDescent="0.2">
      <c r="A988"/>
      <c r="B988"/>
    </row>
    <row r="989" spans="1:2" x14ac:dyDescent="0.2">
      <c r="A989"/>
      <c r="B989"/>
    </row>
    <row r="990" spans="1:2" x14ac:dyDescent="0.2">
      <c r="A990"/>
      <c r="B990"/>
    </row>
    <row r="991" spans="1:2" x14ac:dyDescent="0.2">
      <c r="A991"/>
      <c r="B991"/>
    </row>
    <row r="992" spans="1:2" x14ac:dyDescent="0.2">
      <c r="A992"/>
      <c r="B992"/>
    </row>
    <row r="993" spans="1:2" x14ac:dyDescent="0.2">
      <c r="A993"/>
      <c r="B993"/>
    </row>
    <row r="994" spans="1:2" x14ac:dyDescent="0.2">
      <c r="A994"/>
      <c r="B994"/>
    </row>
    <row r="995" spans="1:2" x14ac:dyDescent="0.2">
      <c r="A995"/>
      <c r="B995"/>
    </row>
    <row r="996" spans="1:2" x14ac:dyDescent="0.2">
      <c r="A996"/>
      <c r="B996"/>
    </row>
    <row r="997" spans="1:2" x14ac:dyDescent="0.2">
      <c r="A997"/>
      <c r="B997"/>
    </row>
    <row r="998" spans="1:2" x14ac:dyDescent="0.2">
      <c r="A998"/>
      <c r="B998"/>
    </row>
    <row r="999" spans="1:2" x14ac:dyDescent="0.2">
      <c r="A999"/>
      <c r="B999"/>
    </row>
    <row r="1000" spans="1:2" x14ac:dyDescent="0.2">
      <c r="A1000"/>
      <c r="B1000"/>
    </row>
    <row r="1001" spans="1:2" x14ac:dyDescent="0.2">
      <c r="A1001"/>
      <c r="B1001"/>
    </row>
    <row r="1002" spans="1:2" x14ac:dyDescent="0.2">
      <c r="A1002"/>
      <c r="B1002"/>
    </row>
    <row r="1003" spans="1:2" x14ac:dyDescent="0.2">
      <c r="A1003"/>
      <c r="B1003"/>
    </row>
    <row r="1004" spans="1:2" x14ac:dyDescent="0.2">
      <c r="A1004"/>
      <c r="B1004"/>
    </row>
    <row r="1005" spans="1:2" x14ac:dyDescent="0.2">
      <c r="A1005"/>
      <c r="B1005"/>
    </row>
    <row r="1006" spans="1:2" x14ac:dyDescent="0.2">
      <c r="A1006"/>
      <c r="B1006"/>
    </row>
    <row r="1007" spans="1:2" x14ac:dyDescent="0.2">
      <c r="A1007"/>
      <c r="B1007"/>
    </row>
    <row r="1008" spans="1:2" x14ac:dyDescent="0.2">
      <c r="A1008"/>
      <c r="B1008"/>
    </row>
    <row r="1009" spans="1:2" x14ac:dyDescent="0.2">
      <c r="A1009"/>
      <c r="B1009"/>
    </row>
    <row r="1010" spans="1:2" x14ac:dyDescent="0.2">
      <c r="A1010"/>
      <c r="B1010"/>
    </row>
    <row r="1011" spans="1:2" x14ac:dyDescent="0.2">
      <c r="A1011"/>
      <c r="B1011"/>
    </row>
    <row r="1012" spans="1:2" x14ac:dyDescent="0.2">
      <c r="A1012"/>
      <c r="B1012"/>
    </row>
    <row r="1013" spans="1:2" x14ac:dyDescent="0.2">
      <c r="A1013"/>
      <c r="B1013"/>
    </row>
    <row r="1014" spans="1:2" x14ac:dyDescent="0.2">
      <c r="A1014"/>
      <c r="B1014"/>
    </row>
    <row r="1015" spans="1:2" x14ac:dyDescent="0.2">
      <c r="A1015"/>
      <c r="B1015"/>
    </row>
    <row r="1016" spans="1:2" x14ac:dyDescent="0.2">
      <c r="A1016"/>
      <c r="B1016"/>
    </row>
    <row r="1017" spans="1:2" x14ac:dyDescent="0.2">
      <c r="A1017"/>
      <c r="B1017"/>
    </row>
    <row r="1018" spans="1:2" x14ac:dyDescent="0.2">
      <c r="A1018"/>
      <c r="B1018"/>
    </row>
    <row r="1019" spans="1:2" x14ac:dyDescent="0.2">
      <c r="A1019"/>
      <c r="B1019"/>
    </row>
    <row r="1020" spans="1:2" x14ac:dyDescent="0.2">
      <c r="A1020"/>
      <c r="B1020"/>
    </row>
    <row r="1021" spans="1:2" x14ac:dyDescent="0.2">
      <c r="A1021"/>
      <c r="B1021"/>
    </row>
    <row r="1022" spans="1:2" x14ac:dyDescent="0.2">
      <c r="A1022"/>
      <c r="B1022"/>
    </row>
    <row r="1023" spans="1:2" x14ac:dyDescent="0.2">
      <c r="A1023"/>
      <c r="B1023"/>
    </row>
    <row r="1024" spans="1:2" x14ac:dyDescent="0.2">
      <c r="A1024"/>
      <c r="B1024"/>
    </row>
    <row r="1025" spans="1:2" x14ac:dyDescent="0.2">
      <c r="A1025"/>
      <c r="B1025"/>
    </row>
    <row r="1026" spans="1:2" x14ac:dyDescent="0.2">
      <c r="A1026"/>
      <c r="B1026"/>
    </row>
    <row r="1027" spans="1:2" x14ac:dyDescent="0.2">
      <c r="A1027"/>
      <c r="B1027"/>
    </row>
    <row r="1028" spans="1:2" x14ac:dyDescent="0.2">
      <c r="A1028"/>
      <c r="B1028"/>
    </row>
    <row r="1029" spans="1:2" x14ac:dyDescent="0.2">
      <c r="A1029"/>
      <c r="B1029"/>
    </row>
    <row r="1030" spans="1:2" x14ac:dyDescent="0.2">
      <c r="A1030"/>
      <c r="B1030"/>
    </row>
    <row r="1031" spans="1:2" x14ac:dyDescent="0.2">
      <c r="A1031"/>
      <c r="B1031"/>
    </row>
    <row r="1032" spans="1:2" x14ac:dyDescent="0.2">
      <c r="A1032"/>
      <c r="B1032"/>
    </row>
    <row r="1033" spans="1:2" x14ac:dyDescent="0.2">
      <c r="A1033"/>
      <c r="B1033"/>
    </row>
    <row r="1034" spans="1:2" x14ac:dyDescent="0.2">
      <c r="A1034"/>
      <c r="B1034"/>
    </row>
    <row r="1035" spans="1:2" x14ac:dyDescent="0.2">
      <c r="A1035"/>
      <c r="B1035"/>
    </row>
    <row r="1036" spans="1:2" x14ac:dyDescent="0.2">
      <c r="A1036"/>
      <c r="B1036"/>
    </row>
    <row r="1037" spans="1:2" x14ac:dyDescent="0.2">
      <c r="A1037"/>
      <c r="B1037"/>
    </row>
    <row r="1038" spans="1:2" x14ac:dyDescent="0.2">
      <c r="A1038"/>
      <c r="B1038"/>
    </row>
    <row r="1039" spans="1:2" x14ac:dyDescent="0.2">
      <c r="A1039"/>
      <c r="B1039"/>
    </row>
    <row r="1040" spans="1:2" x14ac:dyDescent="0.2">
      <c r="A1040"/>
      <c r="B1040"/>
    </row>
    <row r="1041" spans="1:2" x14ac:dyDescent="0.2">
      <c r="A1041"/>
      <c r="B1041"/>
    </row>
    <row r="1042" spans="1:2" x14ac:dyDescent="0.2">
      <c r="A1042"/>
      <c r="B1042"/>
    </row>
    <row r="1043" spans="1:2" x14ac:dyDescent="0.2">
      <c r="A1043"/>
      <c r="B1043"/>
    </row>
    <row r="1044" spans="1:2" x14ac:dyDescent="0.2">
      <c r="A1044"/>
      <c r="B1044"/>
    </row>
    <row r="1045" spans="1:2" x14ac:dyDescent="0.2">
      <c r="A1045"/>
      <c r="B1045"/>
    </row>
    <row r="1046" spans="1:2" x14ac:dyDescent="0.2">
      <c r="A1046"/>
      <c r="B1046"/>
    </row>
    <row r="1047" spans="1:2" x14ac:dyDescent="0.2">
      <c r="A1047"/>
      <c r="B1047"/>
    </row>
    <row r="1048" spans="1:2" x14ac:dyDescent="0.2">
      <c r="A1048"/>
      <c r="B1048"/>
    </row>
    <row r="1049" spans="1:2" x14ac:dyDescent="0.2">
      <c r="A1049"/>
      <c r="B1049"/>
    </row>
    <row r="1050" spans="1:2" x14ac:dyDescent="0.2">
      <c r="A1050"/>
      <c r="B1050"/>
    </row>
    <row r="1051" spans="1:2" x14ac:dyDescent="0.2">
      <c r="A1051"/>
      <c r="B1051"/>
    </row>
    <row r="1052" spans="1:2" x14ac:dyDescent="0.2">
      <c r="A1052"/>
      <c r="B1052"/>
    </row>
    <row r="1053" spans="1:2" x14ac:dyDescent="0.2">
      <c r="A1053"/>
      <c r="B1053"/>
    </row>
    <row r="1054" spans="1:2" x14ac:dyDescent="0.2">
      <c r="A1054"/>
      <c r="B1054"/>
    </row>
    <row r="1055" spans="1:2" x14ac:dyDescent="0.2">
      <c r="A1055"/>
      <c r="B1055"/>
    </row>
    <row r="1056" spans="1:2" x14ac:dyDescent="0.2">
      <c r="A1056"/>
      <c r="B1056"/>
    </row>
    <row r="1057" spans="1:2" x14ac:dyDescent="0.2">
      <c r="A1057"/>
      <c r="B1057"/>
    </row>
    <row r="1058" spans="1:2" x14ac:dyDescent="0.2">
      <c r="A1058"/>
      <c r="B1058"/>
    </row>
    <row r="1059" spans="1:2" x14ac:dyDescent="0.2">
      <c r="A1059"/>
      <c r="B1059"/>
    </row>
    <row r="1060" spans="1:2" x14ac:dyDescent="0.2">
      <c r="A1060"/>
      <c r="B1060"/>
    </row>
    <row r="1061" spans="1:2" x14ac:dyDescent="0.2">
      <c r="A1061"/>
      <c r="B1061"/>
    </row>
    <row r="1062" spans="1:2" x14ac:dyDescent="0.2">
      <c r="A1062"/>
      <c r="B1062"/>
    </row>
    <row r="1063" spans="1:2" x14ac:dyDescent="0.2">
      <c r="A1063"/>
      <c r="B1063"/>
    </row>
    <row r="1064" spans="1:2" x14ac:dyDescent="0.2">
      <c r="A1064"/>
      <c r="B1064"/>
    </row>
    <row r="1065" spans="1:2" x14ac:dyDescent="0.2">
      <c r="A1065"/>
      <c r="B1065"/>
    </row>
    <row r="1066" spans="1:2" x14ac:dyDescent="0.2">
      <c r="A1066"/>
      <c r="B1066"/>
    </row>
    <row r="1067" spans="1:2" x14ac:dyDescent="0.2">
      <c r="A1067"/>
      <c r="B1067"/>
    </row>
    <row r="1068" spans="1:2" x14ac:dyDescent="0.2">
      <c r="A1068"/>
      <c r="B1068"/>
    </row>
    <row r="1069" spans="1:2" x14ac:dyDescent="0.2">
      <c r="A1069"/>
      <c r="B1069"/>
    </row>
    <row r="1070" spans="1:2" x14ac:dyDescent="0.2">
      <c r="A1070"/>
      <c r="B1070"/>
    </row>
    <row r="1071" spans="1:2" x14ac:dyDescent="0.2">
      <c r="A1071"/>
      <c r="B1071"/>
    </row>
    <row r="1072" spans="1:2" x14ac:dyDescent="0.2">
      <c r="A1072"/>
      <c r="B1072"/>
    </row>
    <row r="1073" spans="1:2" x14ac:dyDescent="0.2">
      <c r="A1073"/>
      <c r="B1073"/>
    </row>
    <row r="1074" spans="1:2" x14ac:dyDescent="0.2">
      <c r="A1074"/>
      <c r="B1074"/>
    </row>
    <row r="1075" spans="1:2" x14ac:dyDescent="0.2">
      <c r="A1075"/>
      <c r="B1075"/>
    </row>
    <row r="1076" spans="1:2" x14ac:dyDescent="0.2">
      <c r="A1076"/>
      <c r="B1076"/>
    </row>
    <row r="1077" spans="1:2" x14ac:dyDescent="0.2">
      <c r="A1077"/>
      <c r="B1077"/>
    </row>
    <row r="1078" spans="1:2" x14ac:dyDescent="0.2">
      <c r="A1078"/>
      <c r="B1078"/>
    </row>
    <row r="1079" spans="1:2" x14ac:dyDescent="0.2">
      <c r="A1079"/>
      <c r="B1079"/>
    </row>
    <row r="1080" spans="1:2" x14ac:dyDescent="0.2">
      <c r="A1080"/>
      <c r="B1080"/>
    </row>
    <row r="1081" spans="1:2" x14ac:dyDescent="0.2">
      <c r="A1081"/>
      <c r="B1081"/>
    </row>
    <row r="1082" spans="1:2" x14ac:dyDescent="0.2">
      <c r="A1082"/>
      <c r="B1082"/>
    </row>
    <row r="1083" spans="1:2" x14ac:dyDescent="0.2">
      <c r="A1083"/>
      <c r="B1083"/>
    </row>
    <row r="1084" spans="1:2" x14ac:dyDescent="0.2">
      <c r="A1084"/>
      <c r="B1084"/>
    </row>
    <row r="1085" spans="1:2" x14ac:dyDescent="0.2">
      <c r="A1085"/>
      <c r="B1085"/>
    </row>
    <row r="1086" spans="1:2" x14ac:dyDescent="0.2">
      <c r="A1086"/>
      <c r="B1086"/>
    </row>
    <row r="1087" spans="1:2" x14ac:dyDescent="0.2">
      <c r="A1087"/>
      <c r="B1087"/>
    </row>
    <row r="1088" spans="1:2" x14ac:dyDescent="0.2">
      <c r="A1088"/>
      <c r="B1088"/>
    </row>
    <row r="1089" spans="1:2" x14ac:dyDescent="0.2">
      <c r="A1089"/>
      <c r="B1089"/>
    </row>
    <row r="1090" spans="1:2" x14ac:dyDescent="0.2">
      <c r="A1090"/>
      <c r="B1090"/>
    </row>
    <row r="1091" spans="1:2" x14ac:dyDescent="0.2">
      <c r="A1091"/>
      <c r="B1091"/>
    </row>
    <row r="1092" spans="1:2" x14ac:dyDescent="0.2">
      <c r="A1092"/>
      <c r="B1092"/>
    </row>
    <row r="1093" spans="1:2" x14ac:dyDescent="0.2">
      <c r="A1093"/>
      <c r="B1093"/>
    </row>
    <row r="1094" spans="1:2" x14ac:dyDescent="0.2">
      <c r="A1094"/>
      <c r="B1094"/>
    </row>
    <row r="1095" spans="1:2" x14ac:dyDescent="0.2">
      <c r="A1095"/>
      <c r="B1095"/>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53442-9423-4417-ACC7-C6A9612F9E54}">
  <dimension ref="A1:I390"/>
  <sheetViews>
    <sheetView zoomScale="70" zoomScaleNormal="70" workbookViewId="0">
      <pane ySplit="7" topLeftCell="A8" activePane="bottomLeft" state="frozen"/>
      <selection activeCell="C16" sqref="C16"/>
      <selection pane="bottomLeft" activeCell="C16" sqref="C16"/>
    </sheetView>
  </sheetViews>
  <sheetFormatPr defaultRowHeight="18" x14ac:dyDescent="0.2"/>
  <cols>
    <col min="1" max="1" width="19.83203125" style="23" customWidth="1"/>
    <col min="2" max="2" width="14" style="5" customWidth="1"/>
    <col min="3" max="3" width="104.1640625" style="5" customWidth="1"/>
    <col min="4" max="4" width="9.33203125" style="11"/>
    <col min="5" max="5" width="19" style="51" customWidth="1"/>
    <col min="6" max="6" width="18.1640625" style="12" customWidth="1"/>
    <col min="7" max="7" width="9.33203125" style="12"/>
    <col min="8" max="8" width="15.5" style="5" bestFit="1" customWidth="1"/>
    <col min="9" max="9" width="14.6640625" style="5" customWidth="1"/>
    <col min="10" max="16384" width="9.33203125" style="5"/>
  </cols>
  <sheetData>
    <row r="1" spans="1:9" x14ac:dyDescent="0.2">
      <c r="A1" s="1" t="s">
        <v>0</v>
      </c>
      <c r="F1" s="5"/>
      <c r="H1" s="11"/>
      <c r="I1" s="11"/>
    </row>
    <row r="2" spans="1:9" x14ac:dyDescent="0.2">
      <c r="A2" s="1" t="s">
        <v>1</v>
      </c>
      <c r="F2" s="52"/>
      <c r="H2" s="11"/>
      <c r="I2" s="11"/>
    </row>
    <row r="3" spans="1:9" x14ac:dyDescent="0.2">
      <c r="A3" s="5" t="s">
        <v>2</v>
      </c>
      <c r="F3" s="52"/>
    </row>
    <row r="4" spans="1:9" x14ac:dyDescent="0.2">
      <c r="A4" s="53" t="s">
        <v>139</v>
      </c>
      <c r="E4" s="54"/>
      <c r="F4" s="52"/>
    </row>
    <row r="5" spans="1:9" x14ac:dyDescent="0.2">
      <c r="C5" s="9"/>
      <c r="F5" s="14"/>
      <c r="H5" s="197"/>
      <c r="I5" s="197"/>
    </row>
    <row r="6" spans="1:9" x14ac:dyDescent="0.2">
      <c r="C6" s="55"/>
      <c r="H6" s="197"/>
      <c r="I6" s="197"/>
    </row>
    <row r="7" spans="1:9" s="11" customFormat="1" x14ac:dyDescent="0.2">
      <c r="A7" s="18" t="s">
        <v>140</v>
      </c>
      <c r="B7" s="19" t="s">
        <v>70</v>
      </c>
      <c r="C7" s="19" t="s">
        <v>141</v>
      </c>
      <c r="D7" s="19" t="s">
        <v>46</v>
      </c>
      <c r="E7" s="56" t="s">
        <v>142</v>
      </c>
      <c r="F7" s="20" t="s">
        <v>47</v>
      </c>
      <c r="G7" s="12"/>
    </row>
    <row r="8" spans="1:9" x14ac:dyDescent="0.2">
      <c r="A8" s="23">
        <v>44197</v>
      </c>
      <c r="B8" s="11">
        <v>100</v>
      </c>
      <c r="C8" s="5" t="s">
        <v>194</v>
      </c>
      <c r="D8" s="11">
        <v>3</v>
      </c>
      <c r="E8" s="51">
        <v>10</v>
      </c>
      <c r="F8" s="12">
        <f>D8*E8</f>
        <v>30</v>
      </c>
    </row>
    <row r="9" spans="1:9" x14ac:dyDescent="0.2">
      <c r="A9" s="23">
        <v>44197</v>
      </c>
      <c r="B9" s="11">
        <v>101</v>
      </c>
      <c r="C9" s="5" t="s">
        <v>195</v>
      </c>
      <c r="D9" s="11">
        <v>4</v>
      </c>
      <c r="E9" s="51">
        <v>10</v>
      </c>
      <c r="F9" s="12">
        <f t="shared" ref="F9:F72" si="0">D9*E9</f>
        <v>40</v>
      </c>
    </row>
    <row r="10" spans="1:9" x14ac:dyDescent="0.2">
      <c r="A10" s="23">
        <v>44197</v>
      </c>
      <c r="B10" s="11">
        <v>102</v>
      </c>
      <c r="C10" s="5" t="s">
        <v>196</v>
      </c>
      <c r="D10" s="11">
        <v>3</v>
      </c>
      <c r="E10" s="51">
        <v>10</v>
      </c>
      <c r="F10" s="12">
        <f t="shared" si="0"/>
        <v>30</v>
      </c>
    </row>
    <row r="11" spans="1:9" x14ac:dyDescent="0.2">
      <c r="A11" s="23">
        <v>44197</v>
      </c>
      <c r="B11" s="11">
        <v>103</v>
      </c>
      <c r="C11" s="5" t="s">
        <v>197</v>
      </c>
      <c r="D11" s="11">
        <v>7</v>
      </c>
      <c r="E11" s="51">
        <v>13</v>
      </c>
      <c r="F11" s="12">
        <f t="shared" si="0"/>
        <v>91</v>
      </c>
    </row>
    <row r="12" spans="1:9" x14ac:dyDescent="0.2">
      <c r="A12" s="23">
        <v>44197</v>
      </c>
      <c r="B12" s="11">
        <v>104</v>
      </c>
      <c r="C12" s="5" t="s">
        <v>198</v>
      </c>
      <c r="D12" s="11">
        <v>6</v>
      </c>
      <c r="E12" s="51">
        <v>13</v>
      </c>
      <c r="F12" s="12">
        <f t="shared" si="0"/>
        <v>78</v>
      </c>
    </row>
    <row r="13" spans="1:9" x14ac:dyDescent="0.2">
      <c r="A13" s="23">
        <v>44197</v>
      </c>
      <c r="B13" s="11">
        <v>105</v>
      </c>
      <c r="C13" s="5" t="s">
        <v>199</v>
      </c>
      <c r="D13" s="11">
        <v>3</v>
      </c>
      <c r="E13" s="51">
        <v>13</v>
      </c>
      <c r="F13" s="12">
        <f t="shared" si="0"/>
        <v>39</v>
      </c>
    </row>
    <row r="14" spans="1:9" x14ac:dyDescent="0.2">
      <c r="A14" s="23">
        <v>44197</v>
      </c>
      <c r="B14" s="11">
        <v>106</v>
      </c>
      <c r="C14" s="5" t="s">
        <v>200</v>
      </c>
      <c r="D14" s="11">
        <v>5</v>
      </c>
      <c r="E14" s="51">
        <v>16</v>
      </c>
      <c r="F14" s="12">
        <f t="shared" si="0"/>
        <v>80</v>
      </c>
    </row>
    <row r="15" spans="1:9" x14ac:dyDescent="0.2">
      <c r="A15" s="23">
        <v>44197</v>
      </c>
      <c r="B15" s="11">
        <v>107</v>
      </c>
      <c r="C15" s="5" t="s">
        <v>201</v>
      </c>
      <c r="D15" s="11">
        <v>4</v>
      </c>
      <c r="E15" s="51">
        <v>16</v>
      </c>
      <c r="F15" s="12">
        <f t="shared" si="0"/>
        <v>64</v>
      </c>
    </row>
    <row r="16" spans="1:9" x14ac:dyDescent="0.2">
      <c r="A16" s="23">
        <v>44197</v>
      </c>
      <c r="B16" s="11">
        <v>108</v>
      </c>
      <c r="C16" s="5" t="s">
        <v>202</v>
      </c>
      <c r="D16" s="11">
        <v>4</v>
      </c>
      <c r="E16" s="51">
        <v>16</v>
      </c>
      <c r="F16" s="12">
        <f t="shared" si="0"/>
        <v>64</v>
      </c>
    </row>
    <row r="17" spans="1:6" x14ac:dyDescent="0.2">
      <c r="A17" s="23">
        <v>44197</v>
      </c>
      <c r="B17" s="11">
        <v>109</v>
      </c>
      <c r="C17" s="5" t="s">
        <v>203</v>
      </c>
      <c r="D17" s="11">
        <v>3</v>
      </c>
      <c r="E17" s="51">
        <v>10</v>
      </c>
      <c r="F17" s="12">
        <f t="shared" si="0"/>
        <v>30</v>
      </c>
    </row>
    <row r="18" spans="1:6" x14ac:dyDescent="0.2">
      <c r="A18" s="23">
        <v>44197</v>
      </c>
      <c r="B18" s="11">
        <v>110</v>
      </c>
      <c r="C18" s="5" t="s">
        <v>204</v>
      </c>
      <c r="D18" s="11">
        <v>5</v>
      </c>
      <c r="E18" s="51">
        <v>10</v>
      </c>
      <c r="F18" s="12">
        <f t="shared" si="0"/>
        <v>50</v>
      </c>
    </row>
    <row r="19" spans="1:6" x14ac:dyDescent="0.2">
      <c r="A19" s="23">
        <v>44197</v>
      </c>
      <c r="B19" s="11">
        <v>111</v>
      </c>
      <c r="C19" s="5" t="s">
        <v>205</v>
      </c>
      <c r="D19" s="11">
        <v>5</v>
      </c>
      <c r="E19" s="51">
        <v>10</v>
      </c>
      <c r="F19" s="12">
        <f t="shared" si="0"/>
        <v>50</v>
      </c>
    </row>
    <row r="20" spans="1:6" x14ac:dyDescent="0.2">
      <c r="A20" s="23">
        <v>44197</v>
      </c>
      <c r="B20" s="11">
        <v>112</v>
      </c>
      <c r="C20" s="5" t="s">
        <v>206</v>
      </c>
      <c r="D20" s="11">
        <v>4</v>
      </c>
      <c r="E20" s="51">
        <v>13</v>
      </c>
      <c r="F20" s="12">
        <f t="shared" si="0"/>
        <v>52</v>
      </c>
    </row>
    <row r="21" spans="1:6" x14ac:dyDescent="0.2">
      <c r="A21" s="23">
        <v>44197</v>
      </c>
      <c r="B21" s="11">
        <v>113</v>
      </c>
      <c r="C21" s="5" t="s">
        <v>207</v>
      </c>
      <c r="D21" s="11">
        <v>4</v>
      </c>
      <c r="E21" s="51">
        <v>13</v>
      </c>
      <c r="F21" s="12">
        <f t="shared" si="0"/>
        <v>52</v>
      </c>
    </row>
    <row r="22" spans="1:6" x14ac:dyDescent="0.2">
      <c r="A22" s="23">
        <v>44197</v>
      </c>
      <c r="B22" s="11">
        <v>114</v>
      </c>
      <c r="C22" s="5" t="s">
        <v>208</v>
      </c>
      <c r="D22" s="11">
        <v>5</v>
      </c>
      <c r="E22" s="51">
        <v>13</v>
      </c>
      <c r="F22" s="12">
        <f t="shared" si="0"/>
        <v>65</v>
      </c>
    </row>
    <row r="23" spans="1:6" x14ac:dyDescent="0.2">
      <c r="A23" s="23">
        <v>44197</v>
      </c>
      <c r="B23" s="11">
        <v>115</v>
      </c>
      <c r="C23" s="5" t="s">
        <v>209</v>
      </c>
      <c r="D23" s="11">
        <v>6</v>
      </c>
      <c r="E23" s="51">
        <v>16</v>
      </c>
      <c r="F23" s="12">
        <f t="shared" si="0"/>
        <v>96</v>
      </c>
    </row>
    <row r="24" spans="1:6" x14ac:dyDescent="0.2">
      <c r="A24" s="23">
        <v>44197</v>
      </c>
      <c r="B24" s="11">
        <v>116</v>
      </c>
      <c r="C24" s="5" t="s">
        <v>210</v>
      </c>
      <c r="D24" s="11">
        <v>4</v>
      </c>
      <c r="E24" s="51">
        <v>16</v>
      </c>
      <c r="F24" s="12">
        <f t="shared" si="0"/>
        <v>64</v>
      </c>
    </row>
    <row r="25" spans="1:6" x14ac:dyDescent="0.2">
      <c r="A25" s="23">
        <v>44197</v>
      </c>
      <c r="B25" s="11">
        <v>117</v>
      </c>
      <c r="C25" s="5" t="s">
        <v>211</v>
      </c>
      <c r="D25" s="11">
        <v>3</v>
      </c>
      <c r="E25" s="51">
        <v>16</v>
      </c>
      <c r="F25" s="12">
        <f t="shared" si="0"/>
        <v>48</v>
      </c>
    </row>
    <row r="26" spans="1:6" x14ac:dyDescent="0.2">
      <c r="A26" s="23">
        <v>44197</v>
      </c>
      <c r="B26" s="11">
        <v>118</v>
      </c>
      <c r="C26" s="5" t="s">
        <v>212</v>
      </c>
      <c r="D26" s="11">
        <v>3</v>
      </c>
      <c r="E26" s="51">
        <v>7</v>
      </c>
      <c r="F26" s="12">
        <f t="shared" si="0"/>
        <v>21</v>
      </c>
    </row>
    <row r="27" spans="1:6" x14ac:dyDescent="0.2">
      <c r="A27" s="23">
        <v>44197</v>
      </c>
      <c r="B27" s="11">
        <v>119</v>
      </c>
      <c r="C27" s="5" t="s">
        <v>213</v>
      </c>
      <c r="D27" s="11">
        <v>4</v>
      </c>
      <c r="E27" s="51">
        <v>7</v>
      </c>
      <c r="F27" s="12">
        <f t="shared" si="0"/>
        <v>28</v>
      </c>
    </row>
    <row r="28" spans="1:6" x14ac:dyDescent="0.2">
      <c r="A28" s="23">
        <v>44197</v>
      </c>
      <c r="B28" s="11">
        <v>120</v>
      </c>
      <c r="C28" s="5" t="s">
        <v>214</v>
      </c>
      <c r="D28" s="11">
        <v>3</v>
      </c>
      <c r="E28" s="51">
        <v>7</v>
      </c>
      <c r="F28" s="12">
        <f t="shared" si="0"/>
        <v>21</v>
      </c>
    </row>
    <row r="29" spans="1:6" x14ac:dyDescent="0.2">
      <c r="A29" s="23">
        <v>44197</v>
      </c>
      <c r="B29" s="11">
        <v>121</v>
      </c>
      <c r="C29" s="5" t="s">
        <v>215</v>
      </c>
      <c r="D29" s="11">
        <v>6</v>
      </c>
      <c r="E29" s="51">
        <v>8.5</v>
      </c>
      <c r="F29" s="12">
        <f t="shared" si="0"/>
        <v>51</v>
      </c>
    </row>
    <row r="30" spans="1:6" x14ac:dyDescent="0.2">
      <c r="A30" s="23">
        <v>44197</v>
      </c>
      <c r="B30" s="11">
        <v>122</v>
      </c>
      <c r="C30" s="5" t="s">
        <v>216</v>
      </c>
      <c r="D30" s="11">
        <v>4</v>
      </c>
      <c r="E30" s="51">
        <v>8.5</v>
      </c>
      <c r="F30" s="12">
        <f t="shared" si="0"/>
        <v>34</v>
      </c>
    </row>
    <row r="31" spans="1:6" x14ac:dyDescent="0.2">
      <c r="A31" s="23">
        <v>44197</v>
      </c>
      <c r="B31" s="11">
        <v>123</v>
      </c>
      <c r="C31" s="5" t="s">
        <v>217</v>
      </c>
      <c r="D31" s="11">
        <v>4</v>
      </c>
      <c r="E31" s="51">
        <v>8.5</v>
      </c>
      <c r="F31" s="12">
        <f t="shared" si="0"/>
        <v>34</v>
      </c>
    </row>
    <row r="32" spans="1:6" x14ac:dyDescent="0.2">
      <c r="A32" s="23">
        <v>44197</v>
      </c>
      <c r="B32" s="11">
        <v>124</v>
      </c>
      <c r="C32" s="5" t="s">
        <v>218</v>
      </c>
      <c r="D32" s="11">
        <v>4</v>
      </c>
      <c r="E32" s="51">
        <v>10</v>
      </c>
      <c r="F32" s="12">
        <f t="shared" si="0"/>
        <v>40</v>
      </c>
    </row>
    <row r="33" spans="1:6" x14ac:dyDescent="0.2">
      <c r="A33" s="23">
        <v>44197</v>
      </c>
      <c r="B33" s="11">
        <v>125</v>
      </c>
      <c r="C33" s="5" t="s">
        <v>219</v>
      </c>
      <c r="D33" s="11">
        <v>3</v>
      </c>
      <c r="E33" s="51">
        <v>10</v>
      </c>
      <c r="F33" s="12">
        <f t="shared" si="0"/>
        <v>30</v>
      </c>
    </row>
    <row r="34" spans="1:6" x14ac:dyDescent="0.2">
      <c r="A34" s="23">
        <v>44197</v>
      </c>
      <c r="B34" s="11">
        <v>126</v>
      </c>
      <c r="C34" s="5" t="s">
        <v>220</v>
      </c>
      <c r="D34" s="11">
        <v>5</v>
      </c>
      <c r="E34" s="51">
        <v>10</v>
      </c>
      <c r="F34" s="12">
        <f t="shared" si="0"/>
        <v>50</v>
      </c>
    </row>
    <row r="35" spans="1:6" x14ac:dyDescent="0.2">
      <c r="A35" s="23">
        <v>44197</v>
      </c>
      <c r="B35" s="11">
        <v>127</v>
      </c>
      <c r="C35" s="5" t="s">
        <v>221</v>
      </c>
      <c r="D35" s="11">
        <v>3</v>
      </c>
      <c r="E35" s="51">
        <v>7</v>
      </c>
      <c r="F35" s="12">
        <f t="shared" si="0"/>
        <v>21</v>
      </c>
    </row>
    <row r="36" spans="1:6" x14ac:dyDescent="0.2">
      <c r="A36" s="23">
        <v>44197</v>
      </c>
      <c r="B36" s="11">
        <v>128</v>
      </c>
      <c r="C36" s="5" t="s">
        <v>222</v>
      </c>
      <c r="D36" s="11">
        <v>3</v>
      </c>
      <c r="E36" s="51">
        <v>7</v>
      </c>
      <c r="F36" s="12">
        <f t="shared" si="0"/>
        <v>21</v>
      </c>
    </row>
    <row r="37" spans="1:6" x14ac:dyDescent="0.2">
      <c r="A37" s="23">
        <v>44197</v>
      </c>
      <c r="B37" s="11">
        <v>129</v>
      </c>
      <c r="C37" s="5" t="s">
        <v>223</v>
      </c>
      <c r="D37" s="11">
        <v>4</v>
      </c>
      <c r="E37" s="51">
        <v>7</v>
      </c>
      <c r="F37" s="12">
        <f t="shared" si="0"/>
        <v>28</v>
      </c>
    </row>
    <row r="38" spans="1:6" x14ac:dyDescent="0.2">
      <c r="A38" s="23">
        <v>44197</v>
      </c>
      <c r="B38" s="11">
        <v>130</v>
      </c>
      <c r="C38" s="5" t="s">
        <v>224</v>
      </c>
      <c r="D38" s="11">
        <v>3</v>
      </c>
      <c r="E38" s="51">
        <v>8.5</v>
      </c>
      <c r="F38" s="12">
        <f t="shared" si="0"/>
        <v>25.5</v>
      </c>
    </row>
    <row r="39" spans="1:6" x14ac:dyDescent="0.2">
      <c r="A39" s="23">
        <v>44197</v>
      </c>
      <c r="B39" s="11">
        <v>131</v>
      </c>
      <c r="C39" s="5" t="s">
        <v>225</v>
      </c>
      <c r="D39" s="11">
        <v>4</v>
      </c>
      <c r="E39" s="51">
        <v>8.5</v>
      </c>
      <c r="F39" s="12">
        <f t="shared" si="0"/>
        <v>34</v>
      </c>
    </row>
    <row r="40" spans="1:6" x14ac:dyDescent="0.2">
      <c r="A40" s="23">
        <v>44197</v>
      </c>
      <c r="B40" s="11">
        <v>132</v>
      </c>
      <c r="C40" s="5" t="s">
        <v>226</v>
      </c>
      <c r="D40" s="11">
        <v>5</v>
      </c>
      <c r="E40" s="51">
        <v>8.5</v>
      </c>
      <c r="F40" s="12">
        <f t="shared" si="0"/>
        <v>42.5</v>
      </c>
    </row>
    <row r="41" spans="1:6" x14ac:dyDescent="0.2">
      <c r="A41" s="23">
        <v>44197</v>
      </c>
      <c r="B41" s="11">
        <v>133</v>
      </c>
      <c r="C41" s="5" t="s">
        <v>227</v>
      </c>
      <c r="D41" s="11">
        <v>3</v>
      </c>
      <c r="E41" s="51">
        <v>10</v>
      </c>
      <c r="F41" s="12">
        <f t="shared" si="0"/>
        <v>30</v>
      </c>
    </row>
    <row r="42" spans="1:6" x14ac:dyDescent="0.2">
      <c r="A42" s="23">
        <v>44197</v>
      </c>
      <c r="B42" s="11">
        <v>134</v>
      </c>
      <c r="C42" s="5" t="s">
        <v>228</v>
      </c>
      <c r="D42" s="11">
        <v>5</v>
      </c>
      <c r="E42" s="51">
        <v>10</v>
      </c>
      <c r="F42" s="12">
        <f t="shared" si="0"/>
        <v>50</v>
      </c>
    </row>
    <row r="43" spans="1:6" x14ac:dyDescent="0.2">
      <c r="A43" s="23">
        <v>44197</v>
      </c>
      <c r="B43" s="11">
        <v>135</v>
      </c>
      <c r="C43" s="5" t="s">
        <v>229</v>
      </c>
      <c r="D43" s="11">
        <v>4</v>
      </c>
      <c r="E43" s="51">
        <v>10</v>
      </c>
      <c r="F43" s="12">
        <f t="shared" si="0"/>
        <v>40</v>
      </c>
    </row>
    <row r="44" spans="1:6" x14ac:dyDescent="0.2">
      <c r="A44" s="23">
        <v>44197</v>
      </c>
      <c r="B44" s="11">
        <v>136</v>
      </c>
      <c r="C44" s="5" t="s">
        <v>230</v>
      </c>
      <c r="D44" s="11">
        <v>4</v>
      </c>
      <c r="E44" s="51">
        <v>17.5</v>
      </c>
      <c r="F44" s="12">
        <f t="shared" si="0"/>
        <v>70</v>
      </c>
    </row>
    <row r="45" spans="1:6" x14ac:dyDescent="0.2">
      <c r="A45" s="23">
        <v>44197</v>
      </c>
      <c r="B45" s="11">
        <v>137</v>
      </c>
      <c r="C45" s="5" t="s">
        <v>231</v>
      </c>
      <c r="D45" s="11">
        <v>4</v>
      </c>
      <c r="E45" s="51">
        <v>17.5</v>
      </c>
      <c r="F45" s="12">
        <f t="shared" si="0"/>
        <v>70</v>
      </c>
    </row>
    <row r="46" spans="1:6" x14ac:dyDescent="0.2">
      <c r="A46" s="23">
        <v>44197</v>
      </c>
      <c r="B46" s="11">
        <v>138</v>
      </c>
      <c r="C46" s="5" t="s">
        <v>232</v>
      </c>
      <c r="D46" s="11">
        <v>4</v>
      </c>
      <c r="E46" s="51">
        <v>17.5</v>
      </c>
      <c r="F46" s="12">
        <f t="shared" si="0"/>
        <v>70</v>
      </c>
    </row>
    <row r="47" spans="1:6" x14ac:dyDescent="0.2">
      <c r="A47" s="23">
        <v>44197</v>
      </c>
      <c r="B47" s="11">
        <v>139</v>
      </c>
      <c r="C47" s="5" t="s">
        <v>233</v>
      </c>
      <c r="D47" s="11">
        <v>6</v>
      </c>
      <c r="E47" s="51">
        <v>22</v>
      </c>
      <c r="F47" s="12">
        <f t="shared" si="0"/>
        <v>132</v>
      </c>
    </row>
    <row r="48" spans="1:6" x14ac:dyDescent="0.2">
      <c r="A48" s="23">
        <v>44197</v>
      </c>
      <c r="B48" s="11">
        <v>140</v>
      </c>
      <c r="C48" s="5" t="s">
        <v>234</v>
      </c>
      <c r="D48" s="11">
        <v>5</v>
      </c>
      <c r="E48" s="51">
        <v>22</v>
      </c>
      <c r="F48" s="12">
        <f t="shared" si="0"/>
        <v>110</v>
      </c>
    </row>
    <row r="49" spans="1:6" x14ac:dyDescent="0.2">
      <c r="A49" s="23">
        <v>44197</v>
      </c>
      <c r="B49" s="11">
        <v>141</v>
      </c>
      <c r="C49" s="5" t="s">
        <v>235</v>
      </c>
      <c r="D49" s="11">
        <v>4</v>
      </c>
      <c r="E49" s="51">
        <v>22</v>
      </c>
      <c r="F49" s="12">
        <f t="shared" si="0"/>
        <v>88</v>
      </c>
    </row>
    <row r="50" spans="1:6" x14ac:dyDescent="0.2">
      <c r="A50" s="23">
        <v>44197</v>
      </c>
      <c r="B50" s="11">
        <v>142</v>
      </c>
      <c r="C50" s="5" t="s">
        <v>236</v>
      </c>
      <c r="D50" s="11">
        <v>4</v>
      </c>
      <c r="E50" s="51">
        <v>28</v>
      </c>
      <c r="F50" s="12">
        <f t="shared" si="0"/>
        <v>112</v>
      </c>
    </row>
    <row r="51" spans="1:6" x14ac:dyDescent="0.2">
      <c r="A51" s="23">
        <v>44197</v>
      </c>
      <c r="B51" s="11">
        <v>143</v>
      </c>
      <c r="C51" s="5" t="s">
        <v>237</v>
      </c>
      <c r="D51" s="11">
        <v>4</v>
      </c>
      <c r="E51" s="51">
        <v>28</v>
      </c>
      <c r="F51" s="12">
        <f t="shared" si="0"/>
        <v>112</v>
      </c>
    </row>
    <row r="52" spans="1:6" x14ac:dyDescent="0.2">
      <c r="A52" s="23">
        <v>44197</v>
      </c>
      <c r="B52" s="11">
        <v>144</v>
      </c>
      <c r="C52" s="5" t="s">
        <v>238</v>
      </c>
      <c r="D52" s="11">
        <v>4</v>
      </c>
      <c r="E52" s="51">
        <v>28</v>
      </c>
      <c r="F52" s="12">
        <f t="shared" si="0"/>
        <v>112</v>
      </c>
    </row>
    <row r="53" spans="1:6" x14ac:dyDescent="0.2">
      <c r="A53" s="23">
        <v>44197</v>
      </c>
      <c r="B53" s="11">
        <v>145</v>
      </c>
      <c r="C53" s="5" t="s">
        <v>239</v>
      </c>
      <c r="D53" s="11">
        <v>3</v>
      </c>
      <c r="E53" s="51">
        <v>17.5</v>
      </c>
      <c r="F53" s="12">
        <f t="shared" si="0"/>
        <v>52.5</v>
      </c>
    </row>
    <row r="54" spans="1:6" x14ac:dyDescent="0.2">
      <c r="A54" s="23">
        <v>44197</v>
      </c>
      <c r="B54" s="11">
        <v>146</v>
      </c>
      <c r="C54" s="5" t="s">
        <v>240</v>
      </c>
      <c r="D54" s="11">
        <v>4</v>
      </c>
      <c r="E54" s="51">
        <v>17.5</v>
      </c>
      <c r="F54" s="12">
        <f t="shared" si="0"/>
        <v>70</v>
      </c>
    </row>
    <row r="55" spans="1:6" x14ac:dyDescent="0.2">
      <c r="A55" s="23">
        <v>44197</v>
      </c>
      <c r="B55" s="11">
        <v>147</v>
      </c>
      <c r="C55" s="5" t="s">
        <v>241</v>
      </c>
      <c r="D55" s="11">
        <v>3</v>
      </c>
      <c r="E55" s="51">
        <v>17.5</v>
      </c>
      <c r="F55" s="12">
        <f t="shared" si="0"/>
        <v>52.5</v>
      </c>
    </row>
    <row r="56" spans="1:6" x14ac:dyDescent="0.2">
      <c r="A56" s="23">
        <v>44197</v>
      </c>
      <c r="B56" s="11">
        <v>148</v>
      </c>
      <c r="C56" s="5" t="s">
        <v>242</v>
      </c>
      <c r="D56" s="11">
        <v>2</v>
      </c>
      <c r="E56" s="51">
        <v>22</v>
      </c>
      <c r="F56" s="12">
        <f t="shared" si="0"/>
        <v>44</v>
      </c>
    </row>
    <row r="57" spans="1:6" x14ac:dyDescent="0.2">
      <c r="A57" s="23">
        <v>44197</v>
      </c>
      <c r="B57" s="11">
        <v>149</v>
      </c>
      <c r="C57" s="5" t="s">
        <v>243</v>
      </c>
      <c r="D57" s="11">
        <v>3</v>
      </c>
      <c r="E57" s="51">
        <v>22</v>
      </c>
      <c r="F57" s="12">
        <f t="shared" si="0"/>
        <v>66</v>
      </c>
    </row>
    <row r="58" spans="1:6" x14ac:dyDescent="0.2">
      <c r="A58" s="23">
        <v>44197</v>
      </c>
      <c r="B58" s="11">
        <v>150</v>
      </c>
      <c r="C58" s="5" t="s">
        <v>244</v>
      </c>
      <c r="D58" s="11">
        <v>3</v>
      </c>
      <c r="E58" s="51">
        <v>22</v>
      </c>
      <c r="F58" s="12">
        <f t="shared" si="0"/>
        <v>66</v>
      </c>
    </row>
    <row r="59" spans="1:6" x14ac:dyDescent="0.2">
      <c r="A59" s="23">
        <v>44197</v>
      </c>
      <c r="B59" s="11">
        <v>151</v>
      </c>
      <c r="C59" s="5" t="s">
        <v>245</v>
      </c>
      <c r="D59" s="11">
        <v>4</v>
      </c>
      <c r="E59" s="51">
        <v>28</v>
      </c>
      <c r="F59" s="12">
        <f t="shared" si="0"/>
        <v>112</v>
      </c>
    </row>
    <row r="60" spans="1:6" x14ac:dyDescent="0.2">
      <c r="A60" s="23">
        <v>44197</v>
      </c>
      <c r="B60" s="11">
        <v>152</v>
      </c>
      <c r="C60" s="5" t="s">
        <v>246</v>
      </c>
      <c r="D60" s="11">
        <v>3</v>
      </c>
      <c r="E60" s="51">
        <v>28</v>
      </c>
      <c r="F60" s="12">
        <f t="shared" si="0"/>
        <v>84</v>
      </c>
    </row>
    <row r="61" spans="1:6" x14ac:dyDescent="0.2">
      <c r="A61" s="23">
        <v>44197</v>
      </c>
      <c r="B61" s="11">
        <v>153</v>
      </c>
      <c r="C61" s="5" t="s">
        <v>247</v>
      </c>
      <c r="D61" s="11">
        <v>4</v>
      </c>
      <c r="E61" s="51">
        <v>28</v>
      </c>
      <c r="F61" s="12">
        <f t="shared" si="0"/>
        <v>112</v>
      </c>
    </row>
    <row r="62" spans="1:6" x14ac:dyDescent="0.2">
      <c r="A62" s="23">
        <v>44197</v>
      </c>
      <c r="B62" s="11">
        <v>154</v>
      </c>
      <c r="C62" s="5" t="s">
        <v>248</v>
      </c>
      <c r="D62" s="11">
        <v>5</v>
      </c>
      <c r="E62" s="51">
        <v>10</v>
      </c>
      <c r="F62" s="12">
        <f t="shared" si="0"/>
        <v>50</v>
      </c>
    </row>
    <row r="63" spans="1:6" x14ac:dyDescent="0.2">
      <c r="A63" s="23">
        <v>44197</v>
      </c>
      <c r="B63" s="11">
        <v>155</v>
      </c>
      <c r="C63" s="5" t="s">
        <v>249</v>
      </c>
      <c r="D63" s="11">
        <v>5</v>
      </c>
      <c r="E63" s="51">
        <v>10</v>
      </c>
      <c r="F63" s="12">
        <f t="shared" si="0"/>
        <v>50</v>
      </c>
    </row>
    <row r="64" spans="1:6" x14ac:dyDescent="0.2">
      <c r="A64" s="23">
        <v>44197</v>
      </c>
      <c r="B64" s="11">
        <v>156</v>
      </c>
      <c r="C64" s="5" t="s">
        <v>250</v>
      </c>
      <c r="D64" s="11">
        <v>3</v>
      </c>
      <c r="E64" s="51">
        <v>10</v>
      </c>
      <c r="F64" s="12">
        <f t="shared" si="0"/>
        <v>30</v>
      </c>
    </row>
    <row r="65" spans="1:6" x14ac:dyDescent="0.2">
      <c r="A65" s="23">
        <v>44197</v>
      </c>
      <c r="B65" s="11">
        <v>157</v>
      </c>
      <c r="C65" s="5" t="s">
        <v>251</v>
      </c>
      <c r="D65" s="11">
        <v>4</v>
      </c>
      <c r="E65" s="51">
        <v>14.5</v>
      </c>
      <c r="F65" s="12">
        <f t="shared" si="0"/>
        <v>58</v>
      </c>
    </row>
    <row r="66" spans="1:6" x14ac:dyDescent="0.2">
      <c r="A66" s="23">
        <v>44197</v>
      </c>
      <c r="B66" s="11">
        <v>158</v>
      </c>
      <c r="C66" s="5" t="s">
        <v>252</v>
      </c>
      <c r="D66" s="11">
        <v>3</v>
      </c>
      <c r="E66" s="51">
        <v>14.5</v>
      </c>
      <c r="F66" s="12">
        <f t="shared" si="0"/>
        <v>43.5</v>
      </c>
    </row>
    <row r="67" spans="1:6" x14ac:dyDescent="0.2">
      <c r="A67" s="23">
        <v>44197</v>
      </c>
      <c r="B67" s="11">
        <v>159</v>
      </c>
      <c r="C67" s="5" t="s">
        <v>253</v>
      </c>
      <c r="D67" s="11">
        <v>3</v>
      </c>
      <c r="E67" s="51">
        <v>14.5</v>
      </c>
      <c r="F67" s="12">
        <f t="shared" si="0"/>
        <v>43.5</v>
      </c>
    </row>
    <row r="68" spans="1:6" x14ac:dyDescent="0.2">
      <c r="A68" s="23">
        <v>44197</v>
      </c>
      <c r="B68" s="11">
        <v>160</v>
      </c>
      <c r="C68" s="5" t="s">
        <v>254</v>
      </c>
      <c r="D68" s="11">
        <v>3</v>
      </c>
      <c r="E68" s="51">
        <v>19</v>
      </c>
      <c r="F68" s="12">
        <f t="shared" si="0"/>
        <v>57</v>
      </c>
    </row>
    <row r="69" spans="1:6" x14ac:dyDescent="0.2">
      <c r="A69" s="23">
        <v>44197</v>
      </c>
      <c r="B69" s="11">
        <v>161</v>
      </c>
      <c r="C69" s="5" t="s">
        <v>255</v>
      </c>
      <c r="D69" s="11">
        <v>3</v>
      </c>
      <c r="E69" s="51">
        <v>19</v>
      </c>
      <c r="F69" s="12">
        <f t="shared" si="0"/>
        <v>57</v>
      </c>
    </row>
    <row r="70" spans="1:6" x14ac:dyDescent="0.2">
      <c r="A70" s="23">
        <v>44197</v>
      </c>
      <c r="B70" s="11">
        <v>162</v>
      </c>
      <c r="C70" s="5" t="s">
        <v>256</v>
      </c>
      <c r="D70" s="11">
        <v>3</v>
      </c>
      <c r="E70" s="51">
        <v>19</v>
      </c>
      <c r="F70" s="12">
        <f t="shared" si="0"/>
        <v>57</v>
      </c>
    </row>
    <row r="71" spans="1:6" x14ac:dyDescent="0.2">
      <c r="A71" s="23">
        <v>44197</v>
      </c>
      <c r="B71" s="11">
        <v>163</v>
      </c>
      <c r="C71" s="5" t="s">
        <v>257</v>
      </c>
      <c r="D71" s="11">
        <v>4</v>
      </c>
      <c r="E71" s="51">
        <v>10</v>
      </c>
      <c r="F71" s="12">
        <f t="shared" si="0"/>
        <v>40</v>
      </c>
    </row>
    <row r="72" spans="1:6" x14ac:dyDescent="0.2">
      <c r="A72" s="23">
        <v>44197</v>
      </c>
      <c r="B72" s="11">
        <v>164</v>
      </c>
      <c r="C72" s="5" t="s">
        <v>258</v>
      </c>
      <c r="D72" s="11">
        <v>4</v>
      </c>
      <c r="E72" s="51">
        <v>10</v>
      </c>
      <c r="F72" s="12">
        <f t="shared" si="0"/>
        <v>40</v>
      </c>
    </row>
    <row r="73" spans="1:6" x14ac:dyDescent="0.2">
      <c r="A73" s="23">
        <v>44197</v>
      </c>
      <c r="B73" s="11">
        <v>165</v>
      </c>
      <c r="C73" s="5" t="s">
        <v>259</v>
      </c>
      <c r="D73" s="11">
        <v>4</v>
      </c>
      <c r="E73" s="51">
        <v>10</v>
      </c>
      <c r="F73" s="12">
        <f t="shared" ref="F73:F136" si="1">D73*E73</f>
        <v>40</v>
      </c>
    </row>
    <row r="74" spans="1:6" x14ac:dyDescent="0.2">
      <c r="A74" s="23">
        <v>44197</v>
      </c>
      <c r="B74" s="11">
        <v>166</v>
      </c>
      <c r="C74" s="5" t="s">
        <v>260</v>
      </c>
      <c r="D74" s="11">
        <v>4</v>
      </c>
      <c r="E74" s="51">
        <v>14.5</v>
      </c>
      <c r="F74" s="12">
        <f t="shared" si="1"/>
        <v>58</v>
      </c>
    </row>
    <row r="75" spans="1:6" x14ac:dyDescent="0.2">
      <c r="A75" s="23">
        <v>44197</v>
      </c>
      <c r="B75" s="11">
        <v>167</v>
      </c>
      <c r="C75" s="5" t="s">
        <v>261</v>
      </c>
      <c r="D75" s="11">
        <v>5</v>
      </c>
      <c r="E75" s="51">
        <v>14.5</v>
      </c>
      <c r="F75" s="12">
        <f t="shared" si="1"/>
        <v>72.5</v>
      </c>
    </row>
    <row r="76" spans="1:6" x14ac:dyDescent="0.2">
      <c r="A76" s="23">
        <v>44197</v>
      </c>
      <c r="B76" s="11">
        <v>168</v>
      </c>
      <c r="C76" s="5" t="s">
        <v>262</v>
      </c>
      <c r="D76" s="11">
        <v>2</v>
      </c>
      <c r="E76" s="51">
        <v>14.5</v>
      </c>
      <c r="F76" s="12">
        <f t="shared" si="1"/>
        <v>29</v>
      </c>
    </row>
    <row r="77" spans="1:6" x14ac:dyDescent="0.2">
      <c r="A77" s="23">
        <v>44197</v>
      </c>
      <c r="B77" s="11">
        <v>169</v>
      </c>
      <c r="C77" s="5" t="s">
        <v>263</v>
      </c>
      <c r="D77" s="11">
        <v>5</v>
      </c>
      <c r="E77" s="51">
        <v>19</v>
      </c>
      <c r="F77" s="12">
        <f t="shared" si="1"/>
        <v>95</v>
      </c>
    </row>
    <row r="78" spans="1:6" x14ac:dyDescent="0.2">
      <c r="A78" s="23">
        <v>44197</v>
      </c>
      <c r="B78" s="11">
        <v>170</v>
      </c>
      <c r="C78" s="5" t="s">
        <v>264</v>
      </c>
      <c r="D78" s="11">
        <v>4</v>
      </c>
      <c r="E78" s="51">
        <v>19</v>
      </c>
      <c r="F78" s="12">
        <f t="shared" si="1"/>
        <v>76</v>
      </c>
    </row>
    <row r="79" spans="1:6" x14ac:dyDescent="0.2">
      <c r="A79" s="23">
        <v>44197</v>
      </c>
      <c r="B79" s="11">
        <v>171</v>
      </c>
      <c r="C79" s="5" t="s">
        <v>265</v>
      </c>
      <c r="D79" s="11">
        <v>3</v>
      </c>
      <c r="E79" s="51">
        <v>19</v>
      </c>
      <c r="F79" s="12">
        <f t="shared" si="1"/>
        <v>57</v>
      </c>
    </row>
    <row r="80" spans="1:6" x14ac:dyDescent="0.2">
      <c r="A80" s="23">
        <v>44197</v>
      </c>
      <c r="B80" s="11">
        <v>172</v>
      </c>
      <c r="C80" s="5" t="s">
        <v>266</v>
      </c>
      <c r="D80" s="11">
        <v>4</v>
      </c>
      <c r="E80" s="51">
        <v>25</v>
      </c>
      <c r="F80" s="12">
        <f t="shared" si="1"/>
        <v>100</v>
      </c>
    </row>
    <row r="81" spans="1:6" x14ac:dyDescent="0.2">
      <c r="A81" s="23">
        <v>44197</v>
      </c>
      <c r="B81" s="11">
        <v>173</v>
      </c>
      <c r="C81" s="5" t="s">
        <v>267</v>
      </c>
      <c r="D81" s="11">
        <v>4</v>
      </c>
      <c r="E81" s="51">
        <v>25</v>
      </c>
      <c r="F81" s="12">
        <f t="shared" si="1"/>
        <v>100</v>
      </c>
    </row>
    <row r="82" spans="1:6" x14ac:dyDescent="0.2">
      <c r="A82" s="23">
        <v>44197</v>
      </c>
      <c r="B82" s="11">
        <v>174</v>
      </c>
      <c r="C82" s="5" t="s">
        <v>268</v>
      </c>
      <c r="D82" s="11">
        <v>4</v>
      </c>
      <c r="E82" s="51">
        <v>25</v>
      </c>
      <c r="F82" s="12">
        <f t="shared" si="1"/>
        <v>100</v>
      </c>
    </row>
    <row r="83" spans="1:6" x14ac:dyDescent="0.2">
      <c r="A83" s="23">
        <v>44197</v>
      </c>
      <c r="B83" s="11">
        <v>175</v>
      </c>
      <c r="C83" s="5" t="s">
        <v>269</v>
      </c>
      <c r="D83" s="11">
        <v>6</v>
      </c>
      <c r="E83" s="51">
        <v>29.5</v>
      </c>
      <c r="F83" s="12">
        <f t="shared" si="1"/>
        <v>177</v>
      </c>
    </row>
    <row r="84" spans="1:6" x14ac:dyDescent="0.2">
      <c r="A84" s="23">
        <v>44197</v>
      </c>
      <c r="B84" s="11">
        <v>176</v>
      </c>
      <c r="C84" s="5" t="s">
        <v>270</v>
      </c>
      <c r="D84" s="11">
        <v>3</v>
      </c>
      <c r="E84" s="51">
        <v>29.5</v>
      </c>
      <c r="F84" s="12">
        <f t="shared" si="1"/>
        <v>88.5</v>
      </c>
    </row>
    <row r="85" spans="1:6" x14ac:dyDescent="0.2">
      <c r="A85" s="23">
        <v>44197</v>
      </c>
      <c r="B85" s="11">
        <v>177</v>
      </c>
      <c r="C85" s="5" t="s">
        <v>271</v>
      </c>
      <c r="D85" s="11">
        <v>6</v>
      </c>
      <c r="E85" s="51">
        <v>29.5</v>
      </c>
      <c r="F85" s="12">
        <f t="shared" si="1"/>
        <v>177</v>
      </c>
    </row>
    <row r="86" spans="1:6" x14ac:dyDescent="0.2">
      <c r="A86" s="23">
        <v>44197</v>
      </c>
      <c r="B86" s="11">
        <v>178</v>
      </c>
      <c r="C86" s="5" t="s">
        <v>272</v>
      </c>
      <c r="D86" s="11">
        <v>4</v>
      </c>
      <c r="E86" s="51">
        <v>34</v>
      </c>
      <c r="F86" s="12">
        <f t="shared" si="1"/>
        <v>136</v>
      </c>
    </row>
    <row r="87" spans="1:6" x14ac:dyDescent="0.2">
      <c r="A87" s="23">
        <v>44197</v>
      </c>
      <c r="B87" s="11">
        <v>179</v>
      </c>
      <c r="C87" s="5" t="s">
        <v>273</v>
      </c>
      <c r="D87" s="11">
        <v>4</v>
      </c>
      <c r="E87" s="51">
        <v>34</v>
      </c>
      <c r="F87" s="12">
        <f t="shared" si="1"/>
        <v>136</v>
      </c>
    </row>
    <row r="88" spans="1:6" x14ac:dyDescent="0.2">
      <c r="A88" s="23">
        <v>44197</v>
      </c>
      <c r="B88" s="11">
        <v>180</v>
      </c>
      <c r="C88" s="5" t="s">
        <v>274</v>
      </c>
      <c r="D88" s="11">
        <v>3</v>
      </c>
      <c r="E88" s="51">
        <v>34</v>
      </c>
      <c r="F88" s="12">
        <f t="shared" si="1"/>
        <v>102</v>
      </c>
    </row>
    <row r="89" spans="1:6" x14ac:dyDescent="0.2">
      <c r="A89" s="23">
        <v>44197</v>
      </c>
      <c r="B89" s="11">
        <v>181</v>
      </c>
      <c r="C89" s="5" t="s">
        <v>275</v>
      </c>
      <c r="D89" s="11">
        <v>4</v>
      </c>
      <c r="E89" s="51">
        <v>10</v>
      </c>
      <c r="F89" s="12">
        <f t="shared" si="1"/>
        <v>40</v>
      </c>
    </row>
    <row r="90" spans="1:6" x14ac:dyDescent="0.2">
      <c r="A90" s="23">
        <v>44197</v>
      </c>
      <c r="B90" s="11">
        <v>182</v>
      </c>
      <c r="C90" s="5" t="s">
        <v>276</v>
      </c>
      <c r="D90" s="11">
        <v>5</v>
      </c>
      <c r="E90" s="51">
        <v>10</v>
      </c>
      <c r="F90" s="12">
        <f t="shared" si="1"/>
        <v>50</v>
      </c>
    </row>
    <row r="91" spans="1:6" x14ac:dyDescent="0.2">
      <c r="A91" s="23">
        <v>44197</v>
      </c>
      <c r="B91" s="11">
        <v>183</v>
      </c>
      <c r="C91" s="5" t="s">
        <v>277</v>
      </c>
      <c r="D91" s="11">
        <v>6</v>
      </c>
      <c r="E91" s="51">
        <v>10</v>
      </c>
      <c r="F91" s="12">
        <f t="shared" si="1"/>
        <v>60</v>
      </c>
    </row>
    <row r="92" spans="1:6" x14ac:dyDescent="0.2">
      <c r="A92" s="23">
        <v>44197</v>
      </c>
      <c r="B92" s="11">
        <v>184</v>
      </c>
      <c r="C92" s="5" t="s">
        <v>278</v>
      </c>
      <c r="D92" s="11">
        <v>4</v>
      </c>
      <c r="E92" s="51">
        <v>11.5</v>
      </c>
      <c r="F92" s="12">
        <f t="shared" si="1"/>
        <v>46</v>
      </c>
    </row>
    <row r="93" spans="1:6" x14ac:dyDescent="0.2">
      <c r="A93" s="23">
        <v>44197</v>
      </c>
      <c r="B93" s="11">
        <v>185</v>
      </c>
      <c r="C93" s="5" t="s">
        <v>279</v>
      </c>
      <c r="D93" s="11">
        <v>6</v>
      </c>
      <c r="E93" s="51">
        <v>11.5</v>
      </c>
      <c r="F93" s="12">
        <f t="shared" si="1"/>
        <v>69</v>
      </c>
    </row>
    <row r="94" spans="1:6" x14ac:dyDescent="0.2">
      <c r="A94" s="23">
        <v>44197</v>
      </c>
      <c r="B94" s="11">
        <v>186</v>
      </c>
      <c r="C94" s="5" t="s">
        <v>280</v>
      </c>
      <c r="D94" s="11">
        <v>5</v>
      </c>
      <c r="E94" s="51">
        <v>11.5</v>
      </c>
      <c r="F94" s="12">
        <f t="shared" si="1"/>
        <v>57.5</v>
      </c>
    </row>
    <row r="95" spans="1:6" x14ac:dyDescent="0.2">
      <c r="A95" s="23">
        <v>44197</v>
      </c>
      <c r="B95" s="11">
        <v>187</v>
      </c>
      <c r="C95" s="5" t="s">
        <v>281</v>
      </c>
      <c r="D95" s="11">
        <v>3</v>
      </c>
      <c r="E95" s="51">
        <v>13</v>
      </c>
      <c r="F95" s="12">
        <f t="shared" si="1"/>
        <v>39</v>
      </c>
    </row>
    <row r="96" spans="1:6" x14ac:dyDescent="0.2">
      <c r="A96" s="23">
        <v>44197</v>
      </c>
      <c r="B96" s="11">
        <v>188</v>
      </c>
      <c r="C96" s="5" t="s">
        <v>282</v>
      </c>
      <c r="D96" s="11">
        <v>4</v>
      </c>
      <c r="E96" s="51">
        <v>13</v>
      </c>
      <c r="F96" s="12">
        <f t="shared" si="1"/>
        <v>52</v>
      </c>
    </row>
    <row r="97" spans="1:6" x14ac:dyDescent="0.2">
      <c r="A97" s="23">
        <v>44197</v>
      </c>
      <c r="B97" s="11">
        <v>189</v>
      </c>
      <c r="C97" s="5" t="s">
        <v>283</v>
      </c>
      <c r="D97" s="11">
        <v>4</v>
      </c>
      <c r="E97" s="51">
        <v>13</v>
      </c>
      <c r="F97" s="12">
        <f t="shared" si="1"/>
        <v>52</v>
      </c>
    </row>
    <row r="98" spans="1:6" x14ac:dyDescent="0.2">
      <c r="A98" s="23">
        <v>44197</v>
      </c>
      <c r="B98" s="11">
        <v>190</v>
      </c>
      <c r="C98" s="5" t="s">
        <v>284</v>
      </c>
      <c r="D98" s="11">
        <v>3</v>
      </c>
      <c r="E98" s="51">
        <v>2.5</v>
      </c>
      <c r="F98" s="12">
        <f t="shared" si="1"/>
        <v>7.5</v>
      </c>
    </row>
    <row r="99" spans="1:6" x14ac:dyDescent="0.2">
      <c r="A99" s="23">
        <v>44197</v>
      </c>
      <c r="B99" s="11">
        <v>191</v>
      </c>
      <c r="C99" s="5" t="s">
        <v>285</v>
      </c>
      <c r="D99" s="11">
        <v>4</v>
      </c>
      <c r="E99" s="51">
        <v>2.5</v>
      </c>
      <c r="F99" s="12">
        <f t="shared" si="1"/>
        <v>10</v>
      </c>
    </row>
    <row r="100" spans="1:6" x14ac:dyDescent="0.2">
      <c r="A100" s="23">
        <v>44197</v>
      </c>
      <c r="B100" s="11">
        <v>192</v>
      </c>
      <c r="C100" s="5" t="s">
        <v>286</v>
      </c>
      <c r="D100" s="11">
        <v>3</v>
      </c>
      <c r="E100" s="51">
        <v>2.5</v>
      </c>
      <c r="F100" s="12">
        <f t="shared" si="1"/>
        <v>7.5</v>
      </c>
    </row>
    <row r="101" spans="1:6" x14ac:dyDescent="0.2">
      <c r="A101" s="23">
        <v>44197</v>
      </c>
      <c r="B101" s="11">
        <v>193</v>
      </c>
      <c r="C101" s="5" t="s">
        <v>287</v>
      </c>
      <c r="D101" s="11">
        <v>4</v>
      </c>
      <c r="E101" s="51">
        <v>5.5</v>
      </c>
      <c r="F101" s="12">
        <f t="shared" si="1"/>
        <v>22</v>
      </c>
    </row>
    <row r="102" spans="1:6" x14ac:dyDescent="0.2">
      <c r="A102" s="23">
        <v>44197</v>
      </c>
      <c r="B102" s="11">
        <v>194</v>
      </c>
      <c r="C102" s="5" t="s">
        <v>288</v>
      </c>
      <c r="D102" s="11">
        <v>4</v>
      </c>
      <c r="E102" s="51">
        <v>5.5</v>
      </c>
      <c r="F102" s="12">
        <f t="shared" si="1"/>
        <v>22</v>
      </c>
    </row>
    <row r="103" spans="1:6" x14ac:dyDescent="0.2">
      <c r="A103" s="23">
        <v>44197</v>
      </c>
      <c r="B103" s="11">
        <v>195</v>
      </c>
      <c r="C103" s="5" t="s">
        <v>289</v>
      </c>
      <c r="D103" s="11">
        <v>5</v>
      </c>
      <c r="E103" s="51">
        <v>5.5</v>
      </c>
      <c r="F103" s="12">
        <f t="shared" si="1"/>
        <v>27.5</v>
      </c>
    </row>
    <row r="104" spans="1:6" x14ac:dyDescent="0.2">
      <c r="A104" s="23">
        <v>44197</v>
      </c>
      <c r="B104" s="11">
        <v>196</v>
      </c>
      <c r="C104" s="5" t="s">
        <v>290</v>
      </c>
      <c r="D104" s="11">
        <v>3</v>
      </c>
      <c r="E104" s="51">
        <v>8.5</v>
      </c>
      <c r="F104" s="12">
        <f t="shared" si="1"/>
        <v>25.5</v>
      </c>
    </row>
    <row r="105" spans="1:6" x14ac:dyDescent="0.2">
      <c r="A105" s="23">
        <v>44197</v>
      </c>
      <c r="B105" s="11">
        <v>197</v>
      </c>
      <c r="C105" s="5" t="s">
        <v>291</v>
      </c>
      <c r="D105" s="11">
        <v>3</v>
      </c>
      <c r="E105" s="51">
        <v>8.5</v>
      </c>
      <c r="F105" s="12">
        <f t="shared" si="1"/>
        <v>25.5</v>
      </c>
    </row>
    <row r="106" spans="1:6" x14ac:dyDescent="0.2">
      <c r="A106" s="23">
        <v>44197</v>
      </c>
      <c r="B106" s="11">
        <v>198</v>
      </c>
      <c r="C106" s="5" t="s">
        <v>292</v>
      </c>
      <c r="D106" s="11">
        <v>4</v>
      </c>
      <c r="E106" s="51">
        <v>8.5</v>
      </c>
      <c r="F106" s="12">
        <f t="shared" si="1"/>
        <v>34</v>
      </c>
    </row>
    <row r="107" spans="1:6" x14ac:dyDescent="0.2">
      <c r="A107" s="23">
        <v>44197</v>
      </c>
      <c r="B107" s="11">
        <v>199</v>
      </c>
      <c r="C107" s="5" t="s">
        <v>293</v>
      </c>
      <c r="D107" s="11">
        <v>3</v>
      </c>
      <c r="E107" s="51">
        <v>2.5</v>
      </c>
      <c r="F107" s="12">
        <f t="shared" si="1"/>
        <v>7.5</v>
      </c>
    </row>
    <row r="108" spans="1:6" x14ac:dyDescent="0.2">
      <c r="A108" s="23">
        <v>44197</v>
      </c>
      <c r="B108" s="11">
        <v>200</v>
      </c>
      <c r="C108" s="5" t="s">
        <v>294</v>
      </c>
      <c r="D108" s="11">
        <v>4</v>
      </c>
      <c r="E108" s="51">
        <v>2.5</v>
      </c>
      <c r="F108" s="12">
        <f t="shared" si="1"/>
        <v>10</v>
      </c>
    </row>
    <row r="109" spans="1:6" x14ac:dyDescent="0.2">
      <c r="A109" s="23">
        <v>44197</v>
      </c>
      <c r="B109" s="11">
        <v>201</v>
      </c>
      <c r="C109" s="5" t="s">
        <v>295</v>
      </c>
      <c r="D109" s="11">
        <v>3</v>
      </c>
      <c r="E109" s="51">
        <v>2.5</v>
      </c>
      <c r="F109" s="12">
        <f t="shared" si="1"/>
        <v>7.5</v>
      </c>
    </row>
    <row r="110" spans="1:6" x14ac:dyDescent="0.2">
      <c r="A110" s="23">
        <v>44197</v>
      </c>
      <c r="B110" s="11">
        <v>202</v>
      </c>
      <c r="C110" s="5" t="s">
        <v>296</v>
      </c>
      <c r="D110" s="11">
        <v>4</v>
      </c>
      <c r="E110" s="51">
        <v>5.5</v>
      </c>
      <c r="F110" s="12">
        <f t="shared" si="1"/>
        <v>22</v>
      </c>
    </row>
    <row r="111" spans="1:6" x14ac:dyDescent="0.2">
      <c r="A111" s="23">
        <v>44197</v>
      </c>
      <c r="B111" s="11">
        <v>203</v>
      </c>
      <c r="C111" s="5" t="s">
        <v>297</v>
      </c>
      <c r="D111" s="11">
        <v>4</v>
      </c>
      <c r="E111" s="51">
        <v>5.5</v>
      </c>
      <c r="F111" s="12">
        <f t="shared" si="1"/>
        <v>22</v>
      </c>
    </row>
    <row r="112" spans="1:6" x14ac:dyDescent="0.2">
      <c r="A112" s="23">
        <v>44197</v>
      </c>
      <c r="B112" s="11">
        <v>204</v>
      </c>
      <c r="C112" s="5" t="s">
        <v>298</v>
      </c>
      <c r="D112" s="11">
        <v>4</v>
      </c>
      <c r="E112" s="51">
        <v>5.5</v>
      </c>
      <c r="F112" s="12">
        <f t="shared" si="1"/>
        <v>22</v>
      </c>
    </row>
    <row r="113" spans="1:6" x14ac:dyDescent="0.2">
      <c r="A113" s="23">
        <v>44197</v>
      </c>
      <c r="B113" s="11">
        <v>205</v>
      </c>
      <c r="C113" s="5" t="s">
        <v>299</v>
      </c>
      <c r="D113" s="11">
        <v>4</v>
      </c>
      <c r="E113" s="51">
        <v>8.5</v>
      </c>
      <c r="F113" s="12">
        <f t="shared" si="1"/>
        <v>34</v>
      </c>
    </row>
    <row r="114" spans="1:6" x14ac:dyDescent="0.2">
      <c r="A114" s="23">
        <v>44197</v>
      </c>
      <c r="B114" s="11">
        <v>206</v>
      </c>
      <c r="C114" s="5" t="s">
        <v>300</v>
      </c>
      <c r="D114" s="11">
        <v>6</v>
      </c>
      <c r="E114" s="51">
        <v>8.5</v>
      </c>
      <c r="F114" s="12">
        <f t="shared" si="1"/>
        <v>51</v>
      </c>
    </row>
    <row r="115" spans="1:6" x14ac:dyDescent="0.2">
      <c r="A115" s="23">
        <v>44197</v>
      </c>
      <c r="B115" s="11">
        <v>207</v>
      </c>
      <c r="C115" s="5" t="s">
        <v>301</v>
      </c>
      <c r="D115" s="11">
        <v>3</v>
      </c>
      <c r="E115" s="51">
        <v>8.5</v>
      </c>
      <c r="F115" s="12">
        <f t="shared" si="1"/>
        <v>25.5</v>
      </c>
    </row>
    <row r="116" spans="1:6" x14ac:dyDescent="0.2">
      <c r="A116" s="23">
        <v>44197</v>
      </c>
      <c r="B116" s="11">
        <v>208</v>
      </c>
      <c r="C116" s="5" t="s">
        <v>302</v>
      </c>
      <c r="D116" s="11">
        <v>5</v>
      </c>
      <c r="E116" s="51">
        <v>4.5</v>
      </c>
      <c r="F116" s="12">
        <f t="shared" si="1"/>
        <v>22.5</v>
      </c>
    </row>
    <row r="117" spans="1:6" x14ac:dyDescent="0.2">
      <c r="A117" s="23">
        <v>44197</v>
      </c>
      <c r="B117" s="11">
        <v>209</v>
      </c>
      <c r="C117" s="5" t="s">
        <v>303</v>
      </c>
      <c r="D117" s="11">
        <v>4</v>
      </c>
      <c r="E117" s="51">
        <v>4.5</v>
      </c>
      <c r="F117" s="12">
        <f t="shared" si="1"/>
        <v>18</v>
      </c>
    </row>
    <row r="118" spans="1:6" x14ac:dyDescent="0.2">
      <c r="A118" s="23">
        <v>44197</v>
      </c>
      <c r="B118" s="11">
        <v>210</v>
      </c>
      <c r="C118" s="5" t="s">
        <v>304</v>
      </c>
      <c r="D118" s="11">
        <v>4</v>
      </c>
      <c r="E118" s="51">
        <v>4.5</v>
      </c>
      <c r="F118" s="12">
        <f t="shared" si="1"/>
        <v>18</v>
      </c>
    </row>
    <row r="119" spans="1:6" x14ac:dyDescent="0.2">
      <c r="A119" s="23">
        <v>44197</v>
      </c>
      <c r="B119" s="11">
        <v>211</v>
      </c>
      <c r="C119" s="5" t="s">
        <v>305</v>
      </c>
      <c r="D119" s="11">
        <v>4</v>
      </c>
      <c r="E119" s="51">
        <v>2.5</v>
      </c>
      <c r="F119" s="12">
        <f t="shared" si="1"/>
        <v>10</v>
      </c>
    </row>
    <row r="120" spans="1:6" x14ac:dyDescent="0.2">
      <c r="A120" s="23">
        <v>44197</v>
      </c>
      <c r="B120" s="11">
        <v>212</v>
      </c>
      <c r="C120" s="5" t="s">
        <v>306</v>
      </c>
      <c r="D120" s="11">
        <v>5</v>
      </c>
      <c r="E120" s="51">
        <v>2.5</v>
      </c>
      <c r="F120" s="12">
        <f t="shared" si="1"/>
        <v>12.5</v>
      </c>
    </row>
    <row r="121" spans="1:6" x14ac:dyDescent="0.2">
      <c r="A121" s="23">
        <v>44197</v>
      </c>
      <c r="B121" s="11">
        <v>213</v>
      </c>
      <c r="C121" s="5" t="s">
        <v>307</v>
      </c>
      <c r="D121" s="11">
        <v>4</v>
      </c>
      <c r="E121" s="51">
        <v>2.5</v>
      </c>
      <c r="F121" s="12">
        <f t="shared" si="1"/>
        <v>10</v>
      </c>
    </row>
    <row r="122" spans="1:6" x14ac:dyDescent="0.2">
      <c r="A122" s="23">
        <v>44197</v>
      </c>
      <c r="B122" s="11">
        <v>214</v>
      </c>
      <c r="C122" s="5" t="s">
        <v>308</v>
      </c>
      <c r="D122" s="11">
        <v>5</v>
      </c>
      <c r="E122" s="51">
        <v>5.5</v>
      </c>
      <c r="F122" s="12">
        <f t="shared" si="1"/>
        <v>27.5</v>
      </c>
    </row>
    <row r="123" spans="1:6" x14ac:dyDescent="0.2">
      <c r="A123" s="23">
        <v>44197</v>
      </c>
      <c r="B123" s="11">
        <v>215</v>
      </c>
      <c r="C123" s="5" t="s">
        <v>309</v>
      </c>
      <c r="D123" s="11">
        <v>3</v>
      </c>
      <c r="E123" s="51">
        <v>5.5</v>
      </c>
      <c r="F123" s="12">
        <f t="shared" si="1"/>
        <v>16.5</v>
      </c>
    </row>
    <row r="124" spans="1:6" x14ac:dyDescent="0.2">
      <c r="A124" s="23">
        <v>44197</v>
      </c>
      <c r="B124" s="11">
        <v>216</v>
      </c>
      <c r="C124" s="5" t="s">
        <v>310</v>
      </c>
      <c r="D124" s="11">
        <v>4</v>
      </c>
      <c r="E124" s="51">
        <v>5.5</v>
      </c>
      <c r="F124" s="12">
        <f t="shared" si="1"/>
        <v>22</v>
      </c>
    </row>
    <row r="125" spans="1:6" x14ac:dyDescent="0.2">
      <c r="A125" s="23">
        <v>44197</v>
      </c>
      <c r="B125" s="11">
        <v>217</v>
      </c>
      <c r="C125" s="5" t="s">
        <v>311</v>
      </c>
      <c r="D125" s="11">
        <v>3</v>
      </c>
      <c r="E125" s="51">
        <v>4.5</v>
      </c>
      <c r="F125" s="12">
        <f t="shared" si="1"/>
        <v>13.5</v>
      </c>
    </row>
    <row r="126" spans="1:6" x14ac:dyDescent="0.2">
      <c r="A126" s="23">
        <v>44197</v>
      </c>
      <c r="B126" s="11">
        <v>218</v>
      </c>
      <c r="C126" s="5" t="s">
        <v>312</v>
      </c>
      <c r="D126" s="11">
        <v>3</v>
      </c>
      <c r="E126" s="51">
        <v>4.5</v>
      </c>
      <c r="F126" s="12">
        <f t="shared" si="1"/>
        <v>13.5</v>
      </c>
    </row>
    <row r="127" spans="1:6" x14ac:dyDescent="0.2">
      <c r="A127" s="23">
        <v>44197</v>
      </c>
      <c r="B127" s="11">
        <v>219</v>
      </c>
      <c r="C127" s="5" t="s">
        <v>313</v>
      </c>
      <c r="D127" s="11">
        <v>5</v>
      </c>
      <c r="E127" s="51">
        <v>4.5</v>
      </c>
      <c r="F127" s="12">
        <f t="shared" si="1"/>
        <v>22.5</v>
      </c>
    </row>
    <row r="128" spans="1:6" x14ac:dyDescent="0.2">
      <c r="A128" s="23">
        <v>44197</v>
      </c>
      <c r="B128" s="11">
        <v>220</v>
      </c>
      <c r="C128" s="5" t="s">
        <v>314</v>
      </c>
      <c r="D128" s="11">
        <v>6</v>
      </c>
      <c r="E128" s="51">
        <v>2.5</v>
      </c>
      <c r="F128" s="12">
        <f t="shared" si="1"/>
        <v>15</v>
      </c>
    </row>
    <row r="129" spans="1:6" x14ac:dyDescent="0.2">
      <c r="A129" s="23">
        <v>44197</v>
      </c>
      <c r="B129" s="11">
        <v>221</v>
      </c>
      <c r="C129" s="5" t="s">
        <v>315</v>
      </c>
      <c r="D129" s="11">
        <v>4</v>
      </c>
      <c r="E129" s="51">
        <v>2.5</v>
      </c>
      <c r="F129" s="12">
        <f t="shared" si="1"/>
        <v>10</v>
      </c>
    </row>
    <row r="130" spans="1:6" x14ac:dyDescent="0.2">
      <c r="A130" s="23">
        <v>44197</v>
      </c>
      <c r="B130" s="11">
        <v>222</v>
      </c>
      <c r="C130" s="5" t="s">
        <v>316</v>
      </c>
      <c r="D130" s="11">
        <v>3</v>
      </c>
      <c r="E130" s="51">
        <v>2.5</v>
      </c>
      <c r="F130" s="12">
        <f t="shared" si="1"/>
        <v>7.5</v>
      </c>
    </row>
    <row r="131" spans="1:6" x14ac:dyDescent="0.2">
      <c r="A131" s="23">
        <v>44197</v>
      </c>
      <c r="B131" s="11">
        <v>223</v>
      </c>
      <c r="C131" s="5" t="s">
        <v>317</v>
      </c>
      <c r="D131" s="11">
        <v>3</v>
      </c>
      <c r="E131" s="51">
        <v>5.5</v>
      </c>
      <c r="F131" s="12">
        <f t="shared" si="1"/>
        <v>16.5</v>
      </c>
    </row>
    <row r="132" spans="1:6" x14ac:dyDescent="0.2">
      <c r="A132" s="23">
        <v>44197</v>
      </c>
      <c r="B132" s="11">
        <v>224</v>
      </c>
      <c r="C132" s="5" t="s">
        <v>318</v>
      </c>
      <c r="D132" s="11">
        <v>4</v>
      </c>
      <c r="E132" s="51">
        <v>5.5</v>
      </c>
      <c r="F132" s="12">
        <f t="shared" si="1"/>
        <v>22</v>
      </c>
    </row>
    <row r="133" spans="1:6" x14ac:dyDescent="0.2">
      <c r="A133" s="23">
        <v>44197</v>
      </c>
      <c r="B133" s="11">
        <v>225</v>
      </c>
      <c r="C133" s="5" t="s">
        <v>319</v>
      </c>
      <c r="D133" s="11">
        <v>4</v>
      </c>
      <c r="E133" s="51">
        <v>5.5</v>
      </c>
      <c r="F133" s="12">
        <f t="shared" si="1"/>
        <v>22</v>
      </c>
    </row>
    <row r="134" spans="1:6" x14ac:dyDescent="0.2">
      <c r="A134" s="23">
        <v>44197</v>
      </c>
      <c r="B134" s="11">
        <v>226</v>
      </c>
      <c r="C134" s="5" t="s">
        <v>320</v>
      </c>
      <c r="D134" s="11">
        <v>3</v>
      </c>
      <c r="E134" s="51">
        <v>2.5</v>
      </c>
      <c r="F134" s="12">
        <f t="shared" si="1"/>
        <v>7.5</v>
      </c>
    </row>
    <row r="135" spans="1:6" x14ac:dyDescent="0.2">
      <c r="A135" s="23">
        <v>44197</v>
      </c>
      <c r="B135" s="11">
        <v>227</v>
      </c>
      <c r="C135" s="5" t="s">
        <v>321</v>
      </c>
      <c r="D135" s="11">
        <v>3</v>
      </c>
      <c r="E135" s="51">
        <v>2.5</v>
      </c>
      <c r="F135" s="12">
        <f t="shared" si="1"/>
        <v>7.5</v>
      </c>
    </row>
    <row r="136" spans="1:6" x14ac:dyDescent="0.2">
      <c r="A136" s="23">
        <v>44197</v>
      </c>
      <c r="B136" s="11">
        <v>228</v>
      </c>
      <c r="C136" s="5" t="s">
        <v>322</v>
      </c>
      <c r="D136" s="11">
        <v>5</v>
      </c>
      <c r="E136" s="51">
        <v>2.5</v>
      </c>
      <c r="F136" s="12">
        <f t="shared" si="1"/>
        <v>12.5</v>
      </c>
    </row>
    <row r="137" spans="1:6" x14ac:dyDescent="0.2">
      <c r="A137" s="23">
        <v>44197</v>
      </c>
      <c r="B137" s="11">
        <v>229</v>
      </c>
      <c r="C137" s="5" t="s">
        <v>323</v>
      </c>
      <c r="D137" s="11">
        <v>4</v>
      </c>
      <c r="E137" s="51">
        <v>2.5</v>
      </c>
      <c r="F137" s="12">
        <f t="shared" ref="F137:F162" si="2">D137*E137</f>
        <v>10</v>
      </c>
    </row>
    <row r="138" spans="1:6" x14ac:dyDescent="0.2">
      <c r="A138" s="23">
        <v>44197</v>
      </c>
      <c r="B138" s="11">
        <v>230</v>
      </c>
      <c r="C138" s="5" t="s">
        <v>324</v>
      </c>
      <c r="D138" s="11">
        <v>3</v>
      </c>
      <c r="E138" s="51">
        <v>4.5</v>
      </c>
      <c r="F138" s="12">
        <f t="shared" si="2"/>
        <v>13.5</v>
      </c>
    </row>
    <row r="139" spans="1:6" x14ac:dyDescent="0.2">
      <c r="A139" s="23">
        <v>44197</v>
      </c>
      <c r="B139" s="11">
        <v>231</v>
      </c>
      <c r="C139" s="5" t="s">
        <v>325</v>
      </c>
      <c r="D139" s="11">
        <v>6</v>
      </c>
      <c r="E139" s="51">
        <v>4.5</v>
      </c>
      <c r="F139" s="12">
        <f t="shared" si="2"/>
        <v>27</v>
      </c>
    </row>
    <row r="140" spans="1:6" x14ac:dyDescent="0.2">
      <c r="A140" s="23">
        <v>44197</v>
      </c>
      <c r="B140" s="11">
        <v>232</v>
      </c>
      <c r="C140" s="5" t="s">
        <v>326</v>
      </c>
      <c r="D140" s="11">
        <v>7</v>
      </c>
      <c r="E140" s="51">
        <v>4.5</v>
      </c>
      <c r="F140" s="12">
        <f t="shared" si="2"/>
        <v>31.5</v>
      </c>
    </row>
    <row r="141" spans="1:6" x14ac:dyDescent="0.2">
      <c r="A141" s="23">
        <v>44197</v>
      </c>
      <c r="B141" s="11">
        <v>233</v>
      </c>
      <c r="C141" s="5" t="s">
        <v>327</v>
      </c>
      <c r="D141" s="11">
        <v>3</v>
      </c>
      <c r="E141" s="51">
        <v>4.5</v>
      </c>
      <c r="F141" s="12">
        <f t="shared" si="2"/>
        <v>13.5</v>
      </c>
    </row>
    <row r="142" spans="1:6" x14ac:dyDescent="0.2">
      <c r="A142" s="23">
        <v>44197</v>
      </c>
      <c r="B142" s="11">
        <v>234</v>
      </c>
      <c r="C142" s="5" t="s">
        <v>328</v>
      </c>
      <c r="D142" s="11">
        <v>6</v>
      </c>
      <c r="E142" s="51">
        <v>17.5</v>
      </c>
      <c r="F142" s="12">
        <f t="shared" si="2"/>
        <v>105</v>
      </c>
    </row>
    <row r="143" spans="1:6" x14ac:dyDescent="0.2">
      <c r="A143" s="23">
        <v>44197</v>
      </c>
      <c r="B143" s="11">
        <v>235</v>
      </c>
      <c r="C143" s="5" t="s">
        <v>329</v>
      </c>
      <c r="D143" s="11">
        <v>3</v>
      </c>
      <c r="E143" s="51">
        <v>17.5</v>
      </c>
      <c r="F143" s="12">
        <f t="shared" si="2"/>
        <v>52.5</v>
      </c>
    </row>
    <row r="144" spans="1:6" x14ac:dyDescent="0.2">
      <c r="A144" s="23">
        <v>44197</v>
      </c>
      <c r="B144" s="11">
        <v>236</v>
      </c>
      <c r="C144" s="5" t="s">
        <v>330</v>
      </c>
      <c r="D144" s="11">
        <v>6</v>
      </c>
      <c r="E144" s="51">
        <v>14.5</v>
      </c>
      <c r="F144" s="12">
        <f t="shared" si="2"/>
        <v>87</v>
      </c>
    </row>
    <row r="145" spans="1:6" x14ac:dyDescent="0.2">
      <c r="A145" s="23">
        <v>44197</v>
      </c>
      <c r="B145" s="11">
        <v>237</v>
      </c>
      <c r="C145" s="5" t="s">
        <v>331</v>
      </c>
      <c r="D145" s="11">
        <v>4</v>
      </c>
      <c r="E145" s="51">
        <v>14.5</v>
      </c>
      <c r="F145" s="12">
        <f t="shared" si="2"/>
        <v>58</v>
      </c>
    </row>
    <row r="146" spans="1:6" x14ac:dyDescent="0.2">
      <c r="A146" s="23">
        <v>44197</v>
      </c>
      <c r="B146" s="11">
        <v>238</v>
      </c>
      <c r="C146" s="5" t="s">
        <v>332</v>
      </c>
      <c r="D146" s="11">
        <v>4</v>
      </c>
      <c r="E146" s="51">
        <v>4</v>
      </c>
      <c r="F146" s="12">
        <f t="shared" si="2"/>
        <v>16</v>
      </c>
    </row>
    <row r="147" spans="1:6" x14ac:dyDescent="0.2">
      <c r="A147" s="23">
        <v>44197</v>
      </c>
      <c r="B147" s="11">
        <v>239</v>
      </c>
      <c r="C147" s="5" t="s">
        <v>333</v>
      </c>
      <c r="D147" s="11">
        <v>4</v>
      </c>
      <c r="E147" s="51">
        <v>4</v>
      </c>
      <c r="F147" s="12">
        <f t="shared" si="2"/>
        <v>16</v>
      </c>
    </row>
    <row r="148" spans="1:6" x14ac:dyDescent="0.2">
      <c r="A148" s="23">
        <v>44197</v>
      </c>
      <c r="B148" s="11">
        <v>240</v>
      </c>
      <c r="C148" s="5" t="s">
        <v>334</v>
      </c>
      <c r="D148" s="11">
        <v>3</v>
      </c>
      <c r="E148" s="51">
        <v>4.5</v>
      </c>
      <c r="F148" s="12">
        <f t="shared" si="2"/>
        <v>13.5</v>
      </c>
    </row>
    <row r="149" spans="1:6" x14ac:dyDescent="0.2">
      <c r="A149" s="23">
        <v>44197</v>
      </c>
      <c r="B149" s="11">
        <v>241</v>
      </c>
      <c r="C149" s="5" t="s">
        <v>335</v>
      </c>
      <c r="D149" s="11">
        <v>4</v>
      </c>
      <c r="E149" s="51">
        <v>4.5</v>
      </c>
      <c r="F149" s="12">
        <f t="shared" si="2"/>
        <v>18</v>
      </c>
    </row>
    <row r="150" spans="1:6" x14ac:dyDescent="0.2">
      <c r="A150" s="23">
        <v>44197</v>
      </c>
      <c r="B150" s="11">
        <v>242</v>
      </c>
      <c r="C150" s="5" t="s">
        <v>336</v>
      </c>
      <c r="D150" s="11">
        <v>4</v>
      </c>
      <c r="E150" s="51">
        <v>5.5</v>
      </c>
      <c r="F150" s="12">
        <f t="shared" si="2"/>
        <v>22</v>
      </c>
    </row>
    <row r="151" spans="1:6" x14ac:dyDescent="0.2">
      <c r="A151" s="23">
        <v>44197</v>
      </c>
      <c r="B151" s="11">
        <v>243</v>
      </c>
      <c r="C151" s="5" t="s">
        <v>337</v>
      </c>
      <c r="D151" s="11">
        <v>4</v>
      </c>
      <c r="E151" s="51">
        <v>5.5</v>
      </c>
      <c r="F151" s="12">
        <f t="shared" si="2"/>
        <v>22</v>
      </c>
    </row>
    <row r="152" spans="1:6" x14ac:dyDescent="0.2">
      <c r="A152" s="23">
        <v>44197</v>
      </c>
      <c r="B152" s="11">
        <v>244</v>
      </c>
      <c r="C152" s="5" t="s">
        <v>338</v>
      </c>
      <c r="D152" s="11">
        <v>3</v>
      </c>
      <c r="E152" s="51">
        <v>4</v>
      </c>
      <c r="F152" s="12">
        <f t="shared" si="2"/>
        <v>12</v>
      </c>
    </row>
    <row r="153" spans="1:6" x14ac:dyDescent="0.2">
      <c r="A153" s="23">
        <v>44197</v>
      </c>
      <c r="B153" s="11">
        <v>245</v>
      </c>
      <c r="C153" s="5" t="s">
        <v>339</v>
      </c>
      <c r="D153" s="11">
        <v>6</v>
      </c>
      <c r="E153" s="51">
        <v>4</v>
      </c>
      <c r="F153" s="12">
        <f t="shared" si="2"/>
        <v>24</v>
      </c>
    </row>
    <row r="154" spans="1:6" x14ac:dyDescent="0.2">
      <c r="A154" s="23">
        <v>44197</v>
      </c>
      <c r="B154" s="11">
        <v>246</v>
      </c>
      <c r="C154" s="5" t="s">
        <v>340</v>
      </c>
      <c r="D154" s="11">
        <v>3</v>
      </c>
      <c r="E154" s="51">
        <v>2.5</v>
      </c>
      <c r="F154" s="12">
        <f t="shared" si="2"/>
        <v>7.5</v>
      </c>
    </row>
    <row r="155" spans="1:6" x14ac:dyDescent="0.2">
      <c r="A155" s="23">
        <v>44197</v>
      </c>
      <c r="B155" s="11">
        <v>247</v>
      </c>
      <c r="C155" s="5" t="s">
        <v>341</v>
      </c>
      <c r="D155" s="11">
        <v>4</v>
      </c>
      <c r="E155" s="51">
        <v>2.5</v>
      </c>
      <c r="F155" s="12">
        <f t="shared" si="2"/>
        <v>10</v>
      </c>
    </row>
    <row r="156" spans="1:6" x14ac:dyDescent="0.2">
      <c r="A156" s="23">
        <v>44197</v>
      </c>
      <c r="B156" s="11">
        <v>248</v>
      </c>
      <c r="C156" s="5" t="s">
        <v>342</v>
      </c>
      <c r="D156" s="11">
        <v>3</v>
      </c>
      <c r="E156" s="51">
        <v>2.5</v>
      </c>
      <c r="F156" s="12">
        <f t="shared" si="2"/>
        <v>7.5</v>
      </c>
    </row>
    <row r="157" spans="1:6" x14ac:dyDescent="0.2">
      <c r="A157" s="23">
        <v>44197</v>
      </c>
      <c r="B157" s="11">
        <v>249</v>
      </c>
      <c r="C157" s="5" t="s">
        <v>343</v>
      </c>
      <c r="D157" s="11">
        <v>3</v>
      </c>
      <c r="E157" s="51">
        <v>2.5</v>
      </c>
      <c r="F157" s="12">
        <f t="shared" si="2"/>
        <v>7.5</v>
      </c>
    </row>
    <row r="158" spans="1:6" x14ac:dyDescent="0.2">
      <c r="A158" s="23">
        <v>44197</v>
      </c>
      <c r="B158" s="11">
        <v>250</v>
      </c>
      <c r="C158" s="5" t="s">
        <v>344</v>
      </c>
      <c r="D158" s="11">
        <v>4</v>
      </c>
      <c r="E158" s="51">
        <v>2.5</v>
      </c>
      <c r="F158" s="12">
        <f t="shared" si="2"/>
        <v>10</v>
      </c>
    </row>
    <row r="159" spans="1:6" x14ac:dyDescent="0.2">
      <c r="A159" s="23">
        <v>44197</v>
      </c>
      <c r="B159" s="11">
        <v>251</v>
      </c>
      <c r="C159" s="5" t="s">
        <v>345</v>
      </c>
      <c r="D159" s="11">
        <v>3</v>
      </c>
      <c r="E159" s="51">
        <v>2.5</v>
      </c>
      <c r="F159" s="12">
        <f t="shared" si="2"/>
        <v>7.5</v>
      </c>
    </row>
    <row r="160" spans="1:6" x14ac:dyDescent="0.2">
      <c r="A160" s="23">
        <v>44197</v>
      </c>
      <c r="B160" s="11">
        <v>252</v>
      </c>
      <c r="C160" s="5" t="s">
        <v>346</v>
      </c>
      <c r="D160" s="11">
        <v>5</v>
      </c>
      <c r="E160" s="51">
        <v>2.5</v>
      </c>
      <c r="F160" s="12">
        <f t="shared" si="2"/>
        <v>12.5</v>
      </c>
    </row>
    <row r="161" spans="1:6" x14ac:dyDescent="0.2">
      <c r="A161" s="23">
        <v>44197</v>
      </c>
      <c r="B161" s="11">
        <v>253</v>
      </c>
      <c r="C161" s="5" t="s">
        <v>347</v>
      </c>
      <c r="D161" s="11">
        <v>4</v>
      </c>
      <c r="E161" s="51">
        <v>2.5</v>
      </c>
      <c r="F161" s="12">
        <f t="shared" si="2"/>
        <v>10</v>
      </c>
    </row>
    <row r="162" spans="1:6" x14ac:dyDescent="0.2">
      <c r="A162" s="23">
        <v>44197</v>
      </c>
      <c r="B162" s="11">
        <v>254</v>
      </c>
      <c r="C162" s="5" t="s">
        <v>348</v>
      </c>
      <c r="D162" s="11">
        <v>3</v>
      </c>
      <c r="E162" s="51">
        <v>2.5</v>
      </c>
      <c r="F162" s="12">
        <f t="shared" si="2"/>
        <v>7.5</v>
      </c>
    </row>
    <row r="163" spans="1:6" x14ac:dyDescent="0.2">
      <c r="A163" s="23">
        <v>44199</v>
      </c>
      <c r="B163" s="11">
        <v>100</v>
      </c>
      <c r="C163" s="5" t="s">
        <v>194</v>
      </c>
      <c r="D163" s="11">
        <v>1</v>
      </c>
      <c r="E163" s="51">
        <v>10</v>
      </c>
      <c r="F163" s="12">
        <f>D163*E163</f>
        <v>10</v>
      </c>
    </row>
    <row r="164" spans="1:6" x14ac:dyDescent="0.2">
      <c r="A164" s="23">
        <v>44199</v>
      </c>
      <c r="B164" s="11">
        <v>101</v>
      </c>
      <c r="C164" s="5" t="s">
        <v>195</v>
      </c>
      <c r="D164" s="11">
        <v>4</v>
      </c>
      <c r="E164" s="51">
        <v>10</v>
      </c>
      <c r="F164" s="12">
        <f t="shared" ref="F164:F227" si="3">D164*E164</f>
        <v>40</v>
      </c>
    </row>
    <row r="165" spans="1:6" x14ac:dyDescent="0.2">
      <c r="A165" s="23">
        <v>44199</v>
      </c>
      <c r="B165" s="11">
        <v>102</v>
      </c>
      <c r="C165" s="5" t="s">
        <v>196</v>
      </c>
      <c r="D165" s="11">
        <v>2</v>
      </c>
      <c r="E165" s="51">
        <v>10</v>
      </c>
      <c r="F165" s="12">
        <f t="shared" si="3"/>
        <v>20</v>
      </c>
    </row>
    <row r="166" spans="1:6" x14ac:dyDescent="0.2">
      <c r="A166" s="23">
        <v>44199</v>
      </c>
      <c r="B166" s="11">
        <v>103</v>
      </c>
      <c r="C166" s="5" t="s">
        <v>197</v>
      </c>
      <c r="D166" s="11">
        <v>5</v>
      </c>
      <c r="E166" s="51">
        <v>13</v>
      </c>
      <c r="F166" s="12">
        <f t="shared" si="3"/>
        <v>65</v>
      </c>
    </row>
    <row r="167" spans="1:6" x14ac:dyDescent="0.2">
      <c r="A167" s="23">
        <v>44199</v>
      </c>
      <c r="B167" s="11">
        <v>104</v>
      </c>
      <c r="C167" s="5" t="s">
        <v>198</v>
      </c>
      <c r="D167" s="11">
        <v>4</v>
      </c>
      <c r="E167" s="51">
        <v>13</v>
      </c>
      <c r="F167" s="12">
        <f t="shared" si="3"/>
        <v>52</v>
      </c>
    </row>
    <row r="168" spans="1:6" x14ac:dyDescent="0.2">
      <c r="A168" s="23">
        <v>44199</v>
      </c>
      <c r="B168" s="11">
        <v>105</v>
      </c>
      <c r="C168" s="5" t="s">
        <v>199</v>
      </c>
      <c r="D168" s="11">
        <v>3</v>
      </c>
      <c r="E168" s="51">
        <v>13</v>
      </c>
      <c r="F168" s="12">
        <f t="shared" si="3"/>
        <v>39</v>
      </c>
    </row>
    <row r="169" spans="1:6" x14ac:dyDescent="0.2">
      <c r="A169" s="23">
        <v>44199</v>
      </c>
      <c r="B169" s="11">
        <v>106</v>
      </c>
      <c r="C169" s="5" t="s">
        <v>200</v>
      </c>
      <c r="D169" s="11">
        <v>2</v>
      </c>
      <c r="E169" s="51">
        <v>16</v>
      </c>
      <c r="F169" s="12">
        <f t="shared" si="3"/>
        <v>32</v>
      </c>
    </row>
    <row r="170" spans="1:6" x14ac:dyDescent="0.2">
      <c r="A170" s="23">
        <v>44199</v>
      </c>
      <c r="B170" s="11">
        <v>107</v>
      </c>
      <c r="C170" s="5" t="s">
        <v>201</v>
      </c>
      <c r="D170" s="11">
        <v>3</v>
      </c>
      <c r="E170" s="51">
        <v>16</v>
      </c>
      <c r="F170" s="12">
        <f t="shared" si="3"/>
        <v>48</v>
      </c>
    </row>
    <row r="171" spans="1:6" x14ac:dyDescent="0.2">
      <c r="A171" s="23">
        <v>44199</v>
      </c>
      <c r="B171" s="11">
        <v>108</v>
      </c>
      <c r="C171" s="5" t="s">
        <v>202</v>
      </c>
      <c r="D171" s="11">
        <v>2</v>
      </c>
      <c r="E171" s="51">
        <v>16</v>
      </c>
      <c r="F171" s="12">
        <f t="shared" si="3"/>
        <v>32</v>
      </c>
    </row>
    <row r="172" spans="1:6" x14ac:dyDescent="0.2">
      <c r="A172" s="23">
        <v>44199</v>
      </c>
      <c r="B172" s="11">
        <v>109</v>
      </c>
      <c r="C172" s="5" t="s">
        <v>203</v>
      </c>
      <c r="D172" s="11">
        <v>1</v>
      </c>
      <c r="E172" s="51">
        <v>10</v>
      </c>
      <c r="F172" s="12">
        <f t="shared" si="3"/>
        <v>10</v>
      </c>
    </row>
    <row r="173" spans="1:6" x14ac:dyDescent="0.2">
      <c r="A173" s="23">
        <v>44199</v>
      </c>
      <c r="B173" s="11">
        <v>110</v>
      </c>
      <c r="C173" s="5" t="s">
        <v>204</v>
      </c>
      <c r="D173" s="11">
        <v>5</v>
      </c>
      <c r="E173" s="51">
        <v>10</v>
      </c>
      <c r="F173" s="12">
        <f t="shared" si="3"/>
        <v>50</v>
      </c>
    </row>
    <row r="174" spans="1:6" x14ac:dyDescent="0.2">
      <c r="A174" s="23">
        <v>44199</v>
      </c>
      <c r="B174" s="11">
        <v>111</v>
      </c>
      <c r="C174" s="5" t="s">
        <v>205</v>
      </c>
      <c r="D174" s="11">
        <v>5</v>
      </c>
      <c r="E174" s="51">
        <v>10</v>
      </c>
      <c r="F174" s="12">
        <f t="shared" si="3"/>
        <v>50</v>
      </c>
    </row>
    <row r="175" spans="1:6" x14ac:dyDescent="0.2">
      <c r="A175" s="23">
        <v>44199</v>
      </c>
      <c r="B175" s="11">
        <v>112</v>
      </c>
      <c r="C175" s="5" t="s">
        <v>206</v>
      </c>
      <c r="D175" s="11">
        <v>3</v>
      </c>
      <c r="E175" s="51">
        <v>13</v>
      </c>
      <c r="F175" s="12">
        <f t="shared" si="3"/>
        <v>39</v>
      </c>
    </row>
    <row r="176" spans="1:6" x14ac:dyDescent="0.2">
      <c r="A176" s="23">
        <v>44199</v>
      </c>
      <c r="B176" s="11">
        <v>113</v>
      </c>
      <c r="C176" s="5" t="s">
        <v>207</v>
      </c>
      <c r="D176" s="11">
        <v>3</v>
      </c>
      <c r="E176" s="51">
        <v>13</v>
      </c>
      <c r="F176" s="12">
        <f t="shared" si="3"/>
        <v>39</v>
      </c>
    </row>
    <row r="177" spans="1:6" x14ac:dyDescent="0.2">
      <c r="A177" s="23">
        <v>44199</v>
      </c>
      <c r="B177" s="11">
        <v>114</v>
      </c>
      <c r="C177" s="5" t="s">
        <v>208</v>
      </c>
      <c r="D177" s="11">
        <v>2</v>
      </c>
      <c r="E177" s="51">
        <v>13</v>
      </c>
      <c r="F177" s="12">
        <f t="shared" si="3"/>
        <v>26</v>
      </c>
    </row>
    <row r="178" spans="1:6" x14ac:dyDescent="0.2">
      <c r="A178" s="23">
        <v>44199</v>
      </c>
      <c r="B178" s="11">
        <v>115</v>
      </c>
      <c r="C178" s="5" t="s">
        <v>209</v>
      </c>
      <c r="D178" s="11">
        <v>5</v>
      </c>
      <c r="E178" s="51">
        <v>16</v>
      </c>
      <c r="F178" s="12">
        <f t="shared" si="3"/>
        <v>80</v>
      </c>
    </row>
    <row r="179" spans="1:6" x14ac:dyDescent="0.2">
      <c r="A179" s="23">
        <v>44199</v>
      </c>
      <c r="B179" s="11">
        <v>116</v>
      </c>
      <c r="C179" s="5" t="s">
        <v>210</v>
      </c>
      <c r="D179" s="11">
        <v>2</v>
      </c>
      <c r="E179" s="51">
        <v>16</v>
      </c>
      <c r="F179" s="12">
        <f t="shared" si="3"/>
        <v>32</v>
      </c>
    </row>
    <row r="180" spans="1:6" x14ac:dyDescent="0.2">
      <c r="A180" s="23">
        <v>44199</v>
      </c>
      <c r="B180" s="11">
        <v>117</v>
      </c>
      <c r="C180" s="5" t="s">
        <v>211</v>
      </c>
      <c r="D180" s="11">
        <v>1</v>
      </c>
      <c r="E180" s="51">
        <v>16</v>
      </c>
      <c r="F180" s="12">
        <f t="shared" si="3"/>
        <v>16</v>
      </c>
    </row>
    <row r="181" spans="1:6" x14ac:dyDescent="0.2">
      <c r="A181" s="23">
        <v>44199</v>
      </c>
      <c r="B181" s="11">
        <v>118</v>
      </c>
      <c r="C181" s="5" t="s">
        <v>212</v>
      </c>
      <c r="D181" s="11">
        <v>4</v>
      </c>
      <c r="E181" s="51">
        <v>7</v>
      </c>
      <c r="F181" s="12">
        <f t="shared" si="3"/>
        <v>28</v>
      </c>
    </row>
    <row r="182" spans="1:6" x14ac:dyDescent="0.2">
      <c r="A182" s="23">
        <v>44199</v>
      </c>
      <c r="B182" s="11">
        <v>119</v>
      </c>
      <c r="C182" s="5" t="s">
        <v>213</v>
      </c>
      <c r="D182" s="11">
        <v>4</v>
      </c>
      <c r="E182" s="51">
        <v>7</v>
      </c>
      <c r="F182" s="12">
        <f t="shared" si="3"/>
        <v>28</v>
      </c>
    </row>
    <row r="183" spans="1:6" x14ac:dyDescent="0.2">
      <c r="A183" s="23">
        <v>44199</v>
      </c>
      <c r="B183" s="11">
        <v>120</v>
      </c>
      <c r="C183" s="5" t="s">
        <v>214</v>
      </c>
      <c r="D183" s="11">
        <v>2</v>
      </c>
      <c r="E183" s="51">
        <v>7</v>
      </c>
      <c r="F183" s="12">
        <f t="shared" si="3"/>
        <v>14</v>
      </c>
    </row>
    <row r="184" spans="1:6" x14ac:dyDescent="0.2">
      <c r="A184" s="23">
        <v>44199</v>
      </c>
      <c r="B184" s="11">
        <v>121</v>
      </c>
      <c r="C184" s="5" t="s">
        <v>215</v>
      </c>
      <c r="D184" s="11">
        <v>5</v>
      </c>
      <c r="E184" s="51">
        <v>8.5</v>
      </c>
      <c r="F184" s="12">
        <f t="shared" si="3"/>
        <v>42.5</v>
      </c>
    </row>
    <row r="185" spans="1:6" x14ac:dyDescent="0.2">
      <c r="A185" s="23">
        <v>44199</v>
      </c>
      <c r="B185" s="11">
        <v>122</v>
      </c>
      <c r="C185" s="5" t="s">
        <v>216</v>
      </c>
      <c r="D185" s="11">
        <v>2</v>
      </c>
      <c r="E185" s="51">
        <v>8.5</v>
      </c>
      <c r="F185" s="12">
        <f t="shared" si="3"/>
        <v>17</v>
      </c>
    </row>
    <row r="186" spans="1:6" x14ac:dyDescent="0.2">
      <c r="A186" s="23">
        <v>44199</v>
      </c>
      <c r="B186" s="11">
        <v>123</v>
      </c>
      <c r="C186" s="5" t="s">
        <v>217</v>
      </c>
      <c r="D186" s="11">
        <v>1</v>
      </c>
      <c r="E186" s="51">
        <v>8.5</v>
      </c>
      <c r="F186" s="12">
        <f t="shared" si="3"/>
        <v>8.5</v>
      </c>
    </row>
    <row r="187" spans="1:6" x14ac:dyDescent="0.2">
      <c r="A187" s="23">
        <v>44199</v>
      </c>
      <c r="B187" s="11">
        <v>124</v>
      </c>
      <c r="C187" s="5" t="s">
        <v>218</v>
      </c>
      <c r="D187" s="11">
        <v>5</v>
      </c>
      <c r="E187" s="51">
        <v>10</v>
      </c>
      <c r="F187" s="12">
        <f t="shared" si="3"/>
        <v>50</v>
      </c>
    </row>
    <row r="188" spans="1:6" x14ac:dyDescent="0.2">
      <c r="A188" s="23">
        <v>44199</v>
      </c>
      <c r="B188" s="11">
        <v>125</v>
      </c>
      <c r="C188" s="5" t="s">
        <v>219</v>
      </c>
      <c r="D188" s="11">
        <v>5</v>
      </c>
      <c r="E188" s="51">
        <v>10</v>
      </c>
      <c r="F188" s="12">
        <f t="shared" si="3"/>
        <v>50</v>
      </c>
    </row>
    <row r="189" spans="1:6" x14ac:dyDescent="0.2">
      <c r="A189" s="23">
        <v>44199</v>
      </c>
      <c r="B189" s="11">
        <v>126</v>
      </c>
      <c r="C189" s="5" t="s">
        <v>220</v>
      </c>
      <c r="D189" s="11">
        <v>4</v>
      </c>
      <c r="E189" s="51">
        <v>10</v>
      </c>
      <c r="F189" s="12">
        <f t="shared" si="3"/>
        <v>40</v>
      </c>
    </row>
    <row r="190" spans="1:6" x14ac:dyDescent="0.2">
      <c r="A190" s="23">
        <v>44199</v>
      </c>
      <c r="B190" s="11">
        <v>127</v>
      </c>
      <c r="C190" s="5" t="s">
        <v>221</v>
      </c>
      <c r="D190" s="11">
        <v>3</v>
      </c>
      <c r="E190" s="51">
        <v>7</v>
      </c>
      <c r="F190" s="12">
        <f t="shared" si="3"/>
        <v>21</v>
      </c>
    </row>
    <row r="191" spans="1:6" x14ac:dyDescent="0.2">
      <c r="A191" s="23">
        <v>44199</v>
      </c>
      <c r="B191" s="11">
        <v>128</v>
      </c>
      <c r="C191" s="5" t="s">
        <v>222</v>
      </c>
      <c r="D191" s="11">
        <v>4</v>
      </c>
      <c r="E191" s="51">
        <v>7</v>
      </c>
      <c r="F191" s="12">
        <f t="shared" si="3"/>
        <v>28</v>
      </c>
    </row>
    <row r="192" spans="1:6" x14ac:dyDescent="0.2">
      <c r="A192" s="23">
        <v>44199</v>
      </c>
      <c r="B192" s="11">
        <v>129</v>
      </c>
      <c r="C192" s="5" t="s">
        <v>223</v>
      </c>
      <c r="D192" s="11">
        <v>5</v>
      </c>
      <c r="E192" s="51">
        <v>7</v>
      </c>
      <c r="F192" s="12">
        <f t="shared" si="3"/>
        <v>35</v>
      </c>
    </row>
    <row r="193" spans="1:6" x14ac:dyDescent="0.2">
      <c r="A193" s="23">
        <v>44199</v>
      </c>
      <c r="B193" s="11">
        <v>130</v>
      </c>
      <c r="C193" s="5" t="s">
        <v>224</v>
      </c>
      <c r="D193" s="11">
        <v>3</v>
      </c>
      <c r="E193" s="51">
        <v>8.5</v>
      </c>
      <c r="F193" s="12">
        <f t="shared" si="3"/>
        <v>25.5</v>
      </c>
    </row>
    <row r="194" spans="1:6" x14ac:dyDescent="0.2">
      <c r="A194" s="23">
        <v>44199</v>
      </c>
      <c r="B194" s="11">
        <v>131</v>
      </c>
      <c r="C194" s="5" t="s">
        <v>225</v>
      </c>
      <c r="D194" s="11">
        <v>4</v>
      </c>
      <c r="E194" s="51">
        <v>8.5</v>
      </c>
      <c r="F194" s="12">
        <f t="shared" si="3"/>
        <v>34</v>
      </c>
    </row>
    <row r="195" spans="1:6" x14ac:dyDescent="0.2">
      <c r="A195" s="23">
        <v>44199</v>
      </c>
      <c r="B195" s="11">
        <v>132</v>
      </c>
      <c r="C195" s="5" t="s">
        <v>226</v>
      </c>
      <c r="D195" s="11">
        <v>5</v>
      </c>
      <c r="E195" s="51">
        <v>8.5</v>
      </c>
      <c r="F195" s="12">
        <f t="shared" si="3"/>
        <v>42.5</v>
      </c>
    </row>
    <row r="196" spans="1:6" x14ac:dyDescent="0.2">
      <c r="A196" s="23">
        <v>44199</v>
      </c>
      <c r="B196" s="11">
        <v>133</v>
      </c>
      <c r="C196" s="5" t="s">
        <v>227</v>
      </c>
      <c r="D196" s="11">
        <v>5</v>
      </c>
      <c r="E196" s="51">
        <v>10</v>
      </c>
      <c r="F196" s="12">
        <f t="shared" si="3"/>
        <v>50</v>
      </c>
    </row>
    <row r="197" spans="1:6" x14ac:dyDescent="0.2">
      <c r="A197" s="23">
        <v>44199</v>
      </c>
      <c r="B197" s="11">
        <v>134</v>
      </c>
      <c r="C197" s="5" t="s">
        <v>228</v>
      </c>
      <c r="D197" s="11">
        <v>5</v>
      </c>
      <c r="E197" s="51">
        <v>10</v>
      </c>
      <c r="F197" s="12">
        <f t="shared" si="3"/>
        <v>50</v>
      </c>
    </row>
    <row r="198" spans="1:6" x14ac:dyDescent="0.2">
      <c r="A198" s="23">
        <v>44199</v>
      </c>
      <c r="B198" s="11">
        <v>135</v>
      </c>
      <c r="C198" s="5" t="s">
        <v>229</v>
      </c>
      <c r="D198" s="11">
        <v>2</v>
      </c>
      <c r="E198" s="51">
        <v>10</v>
      </c>
      <c r="F198" s="12">
        <f t="shared" si="3"/>
        <v>20</v>
      </c>
    </row>
    <row r="199" spans="1:6" x14ac:dyDescent="0.2">
      <c r="A199" s="23">
        <v>44199</v>
      </c>
      <c r="B199" s="11">
        <v>136</v>
      </c>
      <c r="C199" s="5" t="s">
        <v>230</v>
      </c>
      <c r="D199" s="11">
        <v>1</v>
      </c>
      <c r="E199" s="51">
        <v>17.5</v>
      </c>
      <c r="F199" s="12">
        <f t="shared" si="3"/>
        <v>17.5</v>
      </c>
    </row>
    <row r="200" spans="1:6" x14ac:dyDescent="0.2">
      <c r="A200" s="23">
        <v>44199</v>
      </c>
      <c r="B200" s="11">
        <v>137</v>
      </c>
      <c r="C200" s="5" t="s">
        <v>231</v>
      </c>
      <c r="D200" s="11">
        <v>3</v>
      </c>
      <c r="E200" s="51">
        <v>17.5</v>
      </c>
      <c r="F200" s="12">
        <f t="shared" si="3"/>
        <v>52.5</v>
      </c>
    </row>
    <row r="201" spans="1:6" x14ac:dyDescent="0.2">
      <c r="A201" s="23">
        <v>44199</v>
      </c>
      <c r="B201" s="11">
        <v>138</v>
      </c>
      <c r="C201" s="5" t="s">
        <v>232</v>
      </c>
      <c r="D201" s="11">
        <v>3</v>
      </c>
      <c r="E201" s="51">
        <v>17.5</v>
      </c>
      <c r="F201" s="12">
        <f t="shared" si="3"/>
        <v>52.5</v>
      </c>
    </row>
    <row r="202" spans="1:6" x14ac:dyDescent="0.2">
      <c r="A202" s="23">
        <v>44199</v>
      </c>
      <c r="B202" s="11">
        <v>139</v>
      </c>
      <c r="C202" s="5" t="s">
        <v>233</v>
      </c>
      <c r="D202" s="11">
        <v>5</v>
      </c>
      <c r="E202" s="51">
        <v>22</v>
      </c>
      <c r="F202" s="12">
        <f t="shared" si="3"/>
        <v>110</v>
      </c>
    </row>
    <row r="203" spans="1:6" x14ac:dyDescent="0.2">
      <c r="A203" s="23">
        <v>44199</v>
      </c>
      <c r="B203" s="11">
        <v>140</v>
      </c>
      <c r="C203" s="5" t="s">
        <v>234</v>
      </c>
      <c r="D203" s="11">
        <v>5</v>
      </c>
      <c r="E203" s="51">
        <v>22</v>
      </c>
      <c r="F203" s="12">
        <f t="shared" si="3"/>
        <v>110</v>
      </c>
    </row>
    <row r="204" spans="1:6" x14ac:dyDescent="0.2">
      <c r="A204" s="23">
        <v>44199</v>
      </c>
      <c r="B204" s="11">
        <v>141</v>
      </c>
      <c r="C204" s="5" t="s">
        <v>235</v>
      </c>
      <c r="D204" s="11">
        <v>4</v>
      </c>
      <c r="E204" s="51">
        <v>22</v>
      </c>
      <c r="F204" s="12">
        <f t="shared" si="3"/>
        <v>88</v>
      </c>
    </row>
    <row r="205" spans="1:6" x14ac:dyDescent="0.2">
      <c r="A205" s="23">
        <v>44199</v>
      </c>
      <c r="B205" s="11">
        <v>142</v>
      </c>
      <c r="C205" s="5" t="s">
        <v>236</v>
      </c>
      <c r="D205" s="11">
        <v>4</v>
      </c>
      <c r="E205" s="51">
        <v>28</v>
      </c>
      <c r="F205" s="12">
        <f t="shared" si="3"/>
        <v>112</v>
      </c>
    </row>
    <row r="206" spans="1:6" x14ac:dyDescent="0.2">
      <c r="A206" s="23">
        <v>44199</v>
      </c>
      <c r="B206" s="11">
        <v>143</v>
      </c>
      <c r="C206" s="5" t="s">
        <v>237</v>
      </c>
      <c r="D206" s="11">
        <v>2</v>
      </c>
      <c r="E206" s="51">
        <v>28</v>
      </c>
      <c r="F206" s="12">
        <f t="shared" si="3"/>
        <v>56</v>
      </c>
    </row>
    <row r="207" spans="1:6" x14ac:dyDescent="0.2">
      <c r="A207" s="23">
        <v>44199</v>
      </c>
      <c r="B207" s="11">
        <v>144</v>
      </c>
      <c r="C207" s="5" t="s">
        <v>238</v>
      </c>
      <c r="D207" s="11">
        <v>2</v>
      </c>
      <c r="E207" s="51">
        <v>28</v>
      </c>
      <c r="F207" s="12">
        <f t="shared" si="3"/>
        <v>56</v>
      </c>
    </row>
    <row r="208" spans="1:6" x14ac:dyDescent="0.2">
      <c r="A208" s="23">
        <v>44199</v>
      </c>
      <c r="B208" s="11">
        <v>145</v>
      </c>
      <c r="C208" s="5" t="s">
        <v>239</v>
      </c>
      <c r="D208" s="11">
        <v>2</v>
      </c>
      <c r="E208" s="51">
        <v>17.5</v>
      </c>
      <c r="F208" s="12">
        <f t="shared" si="3"/>
        <v>35</v>
      </c>
    </row>
    <row r="209" spans="1:6" x14ac:dyDescent="0.2">
      <c r="A209" s="23">
        <v>44199</v>
      </c>
      <c r="B209" s="11">
        <v>146</v>
      </c>
      <c r="C209" s="5" t="s">
        <v>240</v>
      </c>
      <c r="D209" s="11">
        <v>1</v>
      </c>
      <c r="E209" s="51">
        <v>17.5</v>
      </c>
      <c r="F209" s="12">
        <f t="shared" si="3"/>
        <v>17.5</v>
      </c>
    </row>
    <row r="210" spans="1:6" x14ac:dyDescent="0.2">
      <c r="A210" s="23">
        <v>44199</v>
      </c>
      <c r="B210" s="11">
        <v>147</v>
      </c>
      <c r="C210" s="5" t="s">
        <v>241</v>
      </c>
      <c r="D210" s="11">
        <v>1</v>
      </c>
      <c r="E210" s="51">
        <v>17.5</v>
      </c>
      <c r="F210" s="12">
        <f t="shared" si="3"/>
        <v>17.5</v>
      </c>
    </row>
    <row r="211" spans="1:6" x14ac:dyDescent="0.2">
      <c r="A211" s="23">
        <v>44199</v>
      </c>
      <c r="B211" s="11">
        <v>148</v>
      </c>
      <c r="C211" s="5" t="s">
        <v>242</v>
      </c>
      <c r="D211" s="11">
        <v>1</v>
      </c>
      <c r="E211" s="51">
        <v>22</v>
      </c>
      <c r="F211" s="12">
        <f t="shared" si="3"/>
        <v>22</v>
      </c>
    </row>
    <row r="212" spans="1:6" x14ac:dyDescent="0.2">
      <c r="A212" s="23">
        <v>44199</v>
      </c>
      <c r="B212" s="11">
        <v>149</v>
      </c>
      <c r="C212" s="5" t="s">
        <v>243</v>
      </c>
      <c r="D212" s="11">
        <v>1</v>
      </c>
      <c r="E212" s="51">
        <v>22</v>
      </c>
      <c r="F212" s="12">
        <f t="shared" si="3"/>
        <v>22</v>
      </c>
    </row>
    <row r="213" spans="1:6" x14ac:dyDescent="0.2">
      <c r="A213" s="23">
        <v>44199</v>
      </c>
      <c r="B213" s="11">
        <v>150</v>
      </c>
      <c r="C213" s="5" t="s">
        <v>244</v>
      </c>
      <c r="D213" s="11">
        <v>1</v>
      </c>
      <c r="E213" s="51">
        <v>22</v>
      </c>
      <c r="F213" s="12">
        <f t="shared" si="3"/>
        <v>22</v>
      </c>
    </row>
    <row r="214" spans="1:6" x14ac:dyDescent="0.2">
      <c r="A214" s="23">
        <v>44199</v>
      </c>
      <c r="B214" s="11">
        <v>151</v>
      </c>
      <c r="C214" s="5" t="s">
        <v>245</v>
      </c>
      <c r="D214" s="11">
        <v>1</v>
      </c>
      <c r="E214" s="51">
        <v>28</v>
      </c>
      <c r="F214" s="12">
        <f t="shared" si="3"/>
        <v>28</v>
      </c>
    </row>
    <row r="215" spans="1:6" x14ac:dyDescent="0.2">
      <c r="A215" s="23">
        <v>44199</v>
      </c>
      <c r="B215" s="11">
        <v>152</v>
      </c>
      <c r="C215" s="5" t="s">
        <v>246</v>
      </c>
      <c r="D215" s="11">
        <v>3</v>
      </c>
      <c r="E215" s="51">
        <v>28</v>
      </c>
      <c r="F215" s="12">
        <f t="shared" si="3"/>
        <v>84</v>
      </c>
    </row>
    <row r="216" spans="1:6" x14ac:dyDescent="0.2">
      <c r="A216" s="23">
        <v>44199</v>
      </c>
      <c r="B216" s="11">
        <v>153</v>
      </c>
      <c r="C216" s="5" t="s">
        <v>247</v>
      </c>
      <c r="D216" s="11">
        <v>2</v>
      </c>
      <c r="E216" s="51">
        <v>28</v>
      </c>
      <c r="F216" s="12">
        <f t="shared" si="3"/>
        <v>56</v>
      </c>
    </row>
    <row r="217" spans="1:6" x14ac:dyDescent="0.2">
      <c r="A217" s="23">
        <v>44199</v>
      </c>
      <c r="B217" s="11">
        <v>154</v>
      </c>
      <c r="C217" s="5" t="s">
        <v>248</v>
      </c>
      <c r="D217" s="11">
        <v>3</v>
      </c>
      <c r="E217" s="51">
        <v>10</v>
      </c>
      <c r="F217" s="12">
        <f t="shared" si="3"/>
        <v>30</v>
      </c>
    </row>
    <row r="218" spans="1:6" x14ac:dyDescent="0.2">
      <c r="A218" s="23">
        <v>44199</v>
      </c>
      <c r="B218" s="11">
        <v>155</v>
      </c>
      <c r="C218" s="5" t="s">
        <v>249</v>
      </c>
      <c r="D218" s="11">
        <v>4</v>
      </c>
      <c r="E218" s="51">
        <v>10</v>
      </c>
      <c r="F218" s="12">
        <f t="shared" si="3"/>
        <v>40</v>
      </c>
    </row>
    <row r="219" spans="1:6" x14ac:dyDescent="0.2">
      <c r="A219" s="23">
        <v>44199</v>
      </c>
      <c r="B219" s="11">
        <v>156</v>
      </c>
      <c r="C219" s="5" t="s">
        <v>250</v>
      </c>
      <c r="D219" s="11">
        <v>2</v>
      </c>
      <c r="E219" s="51">
        <v>10</v>
      </c>
      <c r="F219" s="12">
        <f t="shared" si="3"/>
        <v>20</v>
      </c>
    </row>
    <row r="220" spans="1:6" x14ac:dyDescent="0.2">
      <c r="A220" s="23">
        <v>44199</v>
      </c>
      <c r="B220" s="11">
        <v>157</v>
      </c>
      <c r="C220" s="5" t="s">
        <v>251</v>
      </c>
      <c r="D220" s="11">
        <v>5</v>
      </c>
      <c r="E220" s="51">
        <v>14.5</v>
      </c>
      <c r="F220" s="12">
        <f t="shared" si="3"/>
        <v>72.5</v>
      </c>
    </row>
    <row r="221" spans="1:6" x14ac:dyDescent="0.2">
      <c r="A221" s="23">
        <v>44199</v>
      </c>
      <c r="B221" s="11">
        <v>158</v>
      </c>
      <c r="C221" s="5" t="s">
        <v>252</v>
      </c>
      <c r="D221" s="11">
        <v>2</v>
      </c>
      <c r="E221" s="51">
        <v>14.5</v>
      </c>
      <c r="F221" s="12">
        <f t="shared" si="3"/>
        <v>29</v>
      </c>
    </row>
    <row r="222" spans="1:6" x14ac:dyDescent="0.2">
      <c r="A222" s="23">
        <v>44199</v>
      </c>
      <c r="B222" s="11">
        <v>159</v>
      </c>
      <c r="C222" s="5" t="s">
        <v>253</v>
      </c>
      <c r="D222" s="11">
        <v>1</v>
      </c>
      <c r="E222" s="51">
        <v>14.5</v>
      </c>
      <c r="F222" s="12">
        <f t="shared" si="3"/>
        <v>14.5</v>
      </c>
    </row>
    <row r="223" spans="1:6" x14ac:dyDescent="0.2">
      <c r="A223" s="23">
        <v>44199</v>
      </c>
      <c r="B223" s="11">
        <v>160</v>
      </c>
      <c r="C223" s="5" t="s">
        <v>254</v>
      </c>
      <c r="D223" s="11">
        <v>3</v>
      </c>
      <c r="E223" s="51">
        <v>19</v>
      </c>
      <c r="F223" s="12">
        <f t="shared" si="3"/>
        <v>57</v>
      </c>
    </row>
    <row r="224" spans="1:6" x14ac:dyDescent="0.2">
      <c r="A224" s="23">
        <v>44199</v>
      </c>
      <c r="B224" s="11">
        <v>161</v>
      </c>
      <c r="C224" s="5" t="s">
        <v>255</v>
      </c>
      <c r="D224" s="11">
        <v>3</v>
      </c>
      <c r="E224" s="51">
        <v>19</v>
      </c>
      <c r="F224" s="12">
        <f t="shared" si="3"/>
        <v>57</v>
      </c>
    </row>
    <row r="225" spans="1:6" x14ac:dyDescent="0.2">
      <c r="A225" s="23">
        <v>44199</v>
      </c>
      <c r="B225" s="11">
        <v>162</v>
      </c>
      <c r="C225" s="5" t="s">
        <v>256</v>
      </c>
      <c r="D225" s="11">
        <v>3</v>
      </c>
      <c r="E225" s="51">
        <v>19</v>
      </c>
      <c r="F225" s="12">
        <f t="shared" si="3"/>
        <v>57</v>
      </c>
    </row>
    <row r="226" spans="1:6" x14ac:dyDescent="0.2">
      <c r="A226" s="23">
        <v>44199</v>
      </c>
      <c r="B226" s="11">
        <v>163</v>
      </c>
      <c r="C226" s="5" t="s">
        <v>257</v>
      </c>
      <c r="D226" s="11">
        <v>2</v>
      </c>
      <c r="E226" s="51">
        <v>10</v>
      </c>
      <c r="F226" s="12">
        <f t="shared" si="3"/>
        <v>20</v>
      </c>
    </row>
    <row r="227" spans="1:6" x14ac:dyDescent="0.2">
      <c r="A227" s="23">
        <v>44199</v>
      </c>
      <c r="B227" s="11">
        <v>164</v>
      </c>
      <c r="C227" s="5" t="s">
        <v>258</v>
      </c>
      <c r="D227" s="11">
        <v>5</v>
      </c>
      <c r="E227" s="51">
        <v>10</v>
      </c>
      <c r="F227" s="12">
        <f t="shared" si="3"/>
        <v>50</v>
      </c>
    </row>
    <row r="228" spans="1:6" x14ac:dyDescent="0.2">
      <c r="A228" s="23">
        <v>44199</v>
      </c>
      <c r="B228" s="11">
        <v>165</v>
      </c>
      <c r="C228" s="5" t="s">
        <v>259</v>
      </c>
      <c r="D228" s="11">
        <v>2</v>
      </c>
      <c r="E228" s="51">
        <v>10</v>
      </c>
      <c r="F228" s="12">
        <f t="shared" ref="F228:F291" si="4">D228*E228</f>
        <v>20</v>
      </c>
    </row>
    <row r="229" spans="1:6" x14ac:dyDescent="0.2">
      <c r="A229" s="23">
        <v>44199</v>
      </c>
      <c r="B229" s="11">
        <v>166</v>
      </c>
      <c r="C229" s="5" t="s">
        <v>260</v>
      </c>
      <c r="D229" s="11">
        <v>5</v>
      </c>
      <c r="E229" s="51">
        <v>14.5</v>
      </c>
      <c r="F229" s="12">
        <f t="shared" si="4"/>
        <v>72.5</v>
      </c>
    </row>
    <row r="230" spans="1:6" x14ac:dyDescent="0.2">
      <c r="A230" s="23">
        <v>44199</v>
      </c>
      <c r="B230" s="11">
        <v>167</v>
      </c>
      <c r="C230" s="5" t="s">
        <v>261</v>
      </c>
      <c r="D230" s="11">
        <v>2</v>
      </c>
      <c r="E230" s="51">
        <v>14.5</v>
      </c>
      <c r="F230" s="12">
        <f t="shared" si="4"/>
        <v>29</v>
      </c>
    </row>
    <row r="231" spans="1:6" x14ac:dyDescent="0.2">
      <c r="A231" s="23">
        <v>44199</v>
      </c>
      <c r="B231" s="11">
        <v>168</v>
      </c>
      <c r="C231" s="5" t="s">
        <v>262</v>
      </c>
      <c r="D231" s="11">
        <v>2</v>
      </c>
      <c r="E231" s="51">
        <v>14.5</v>
      </c>
      <c r="F231" s="12">
        <f t="shared" si="4"/>
        <v>29</v>
      </c>
    </row>
    <row r="232" spans="1:6" x14ac:dyDescent="0.2">
      <c r="A232" s="23">
        <v>44199</v>
      </c>
      <c r="B232" s="11">
        <v>169</v>
      </c>
      <c r="C232" s="5" t="s">
        <v>263</v>
      </c>
      <c r="D232" s="11">
        <v>5</v>
      </c>
      <c r="E232" s="51">
        <v>19</v>
      </c>
      <c r="F232" s="12">
        <f t="shared" si="4"/>
        <v>95</v>
      </c>
    </row>
    <row r="233" spans="1:6" x14ac:dyDescent="0.2">
      <c r="A233" s="23">
        <v>44199</v>
      </c>
      <c r="B233" s="11">
        <v>170</v>
      </c>
      <c r="C233" s="5" t="s">
        <v>264</v>
      </c>
      <c r="D233" s="11">
        <v>3</v>
      </c>
      <c r="E233" s="51">
        <v>19</v>
      </c>
      <c r="F233" s="12">
        <f t="shared" si="4"/>
        <v>57</v>
      </c>
    </row>
    <row r="234" spans="1:6" x14ac:dyDescent="0.2">
      <c r="A234" s="23">
        <v>44199</v>
      </c>
      <c r="B234" s="11">
        <v>171</v>
      </c>
      <c r="C234" s="5" t="s">
        <v>265</v>
      </c>
      <c r="D234" s="11">
        <v>3</v>
      </c>
      <c r="E234" s="51">
        <v>19</v>
      </c>
      <c r="F234" s="12">
        <f t="shared" si="4"/>
        <v>57</v>
      </c>
    </row>
    <row r="235" spans="1:6" x14ac:dyDescent="0.2">
      <c r="A235" s="23">
        <v>44199</v>
      </c>
      <c r="B235" s="11">
        <v>172</v>
      </c>
      <c r="C235" s="5" t="s">
        <v>266</v>
      </c>
      <c r="D235" s="11">
        <v>2</v>
      </c>
      <c r="E235" s="51">
        <v>25</v>
      </c>
      <c r="F235" s="12">
        <f t="shared" si="4"/>
        <v>50</v>
      </c>
    </row>
    <row r="236" spans="1:6" x14ac:dyDescent="0.2">
      <c r="A236" s="23">
        <v>44199</v>
      </c>
      <c r="B236" s="11">
        <v>173</v>
      </c>
      <c r="C236" s="5" t="s">
        <v>267</v>
      </c>
      <c r="D236" s="11">
        <v>3</v>
      </c>
      <c r="E236" s="51">
        <v>25</v>
      </c>
      <c r="F236" s="12">
        <f t="shared" si="4"/>
        <v>75</v>
      </c>
    </row>
    <row r="237" spans="1:6" x14ac:dyDescent="0.2">
      <c r="A237" s="23">
        <v>44199</v>
      </c>
      <c r="B237" s="11">
        <v>174</v>
      </c>
      <c r="C237" s="5" t="s">
        <v>268</v>
      </c>
      <c r="D237" s="11">
        <v>2</v>
      </c>
      <c r="E237" s="51">
        <v>25</v>
      </c>
      <c r="F237" s="12">
        <f t="shared" si="4"/>
        <v>50</v>
      </c>
    </row>
    <row r="238" spans="1:6" x14ac:dyDescent="0.2">
      <c r="A238" s="23">
        <v>44199</v>
      </c>
      <c r="B238" s="11">
        <v>175</v>
      </c>
      <c r="C238" s="5" t="s">
        <v>269</v>
      </c>
      <c r="D238" s="11">
        <v>5</v>
      </c>
      <c r="E238" s="51">
        <v>29.5</v>
      </c>
      <c r="F238" s="12">
        <f t="shared" si="4"/>
        <v>147.5</v>
      </c>
    </row>
    <row r="239" spans="1:6" x14ac:dyDescent="0.2">
      <c r="A239" s="23">
        <v>44199</v>
      </c>
      <c r="B239" s="11">
        <v>176</v>
      </c>
      <c r="C239" s="5" t="s">
        <v>270</v>
      </c>
      <c r="D239" s="11">
        <v>5</v>
      </c>
      <c r="E239" s="51">
        <v>29.5</v>
      </c>
      <c r="F239" s="12">
        <f t="shared" si="4"/>
        <v>147.5</v>
      </c>
    </row>
    <row r="240" spans="1:6" x14ac:dyDescent="0.2">
      <c r="A240" s="23">
        <v>44199</v>
      </c>
      <c r="B240" s="11">
        <v>177</v>
      </c>
      <c r="C240" s="5" t="s">
        <v>271</v>
      </c>
      <c r="D240" s="11">
        <v>4</v>
      </c>
      <c r="E240" s="51">
        <v>29.5</v>
      </c>
      <c r="F240" s="12">
        <f t="shared" si="4"/>
        <v>118</v>
      </c>
    </row>
    <row r="241" spans="1:6" x14ac:dyDescent="0.2">
      <c r="A241" s="23">
        <v>44199</v>
      </c>
      <c r="B241" s="11">
        <v>178</v>
      </c>
      <c r="C241" s="5" t="s">
        <v>272</v>
      </c>
      <c r="D241" s="11">
        <v>3</v>
      </c>
      <c r="E241" s="51">
        <v>34</v>
      </c>
      <c r="F241" s="12">
        <f t="shared" si="4"/>
        <v>102</v>
      </c>
    </row>
    <row r="242" spans="1:6" x14ac:dyDescent="0.2">
      <c r="A242" s="23">
        <v>44199</v>
      </c>
      <c r="B242" s="11">
        <v>179</v>
      </c>
      <c r="C242" s="5" t="s">
        <v>273</v>
      </c>
      <c r="D242" s="11">
        <v>2</v>
      </c>
      <c r="E242" s="51">
        <v>34</v>
      </c>
      <c r="F242" s="12">
        <f t="shared" si="4"/>
        <v>68</v>
      </c>
    </row>
    <row r="243" spans="1:6" x14ac:dyDescent="0.2">
      <c r="A243" s="23">
        <v>44199</v>
      </c>
      <c r="B243" s="11">
        <v>180</v>
      </c>
      <c r="C243" s="5" t="s">
        <v>274</v>
      </c>
      <c r="D243" s="11">
        <v>4</v>
      </c>
      <c r="E243" s="51">
        <v>34</v>
      </c>
      <c r="F243" s="12">
        <f t="shared" si="4"/>
        <v>136</v>
      </c>
    </row>
    <row r="244" spans="1:6" x14ac:dyDescent="0.2">
      <c r="A244" s="23">
        <v>44199</v>
      </c>
      <c r="B244" s="11">
        <v>181</v>
      </c>
      <c r="C244" s="5" t="s">
        <v>275</v>
      </c>
      <c r="D244" s="11">
        <v>4</v>
      </c>
      <c r="E244" s="51">
        <v>10</v>
      </c>
      <c r="F244" s="12">
        <f t="shared" si="4"/>
        <v>40</v>
      </c>
    </row>
    <row r="245" spans="1:6" x14ac:dyDescent="0.2">
      <c r="A245" s="23">
        <v>44199</v>
      </c>
      <c r="B245" s="11">
        <v>182</v>
      </c>
      <c r="C245" s="5" t="s">
        <v>276</v>
      </c>
      <c r="D245" s="11">
        <v>2</v>
      </c>
      <c r="E245" s="51">
        <v>10</v>
      </c>
      <c r="F245" s="12">
        <f t="shared" si="4"/>
        <v>20</v>
      </c>
    </row>
    <row r="246" spans="1:6" x14ac:dyDescent="0.2">
      <c r="A246" s="23">
        <v>44199</v>
      </c>
      <c r="B246" s="11">
        <v>183</v>
      </c>
      <c r="C246" s="5" t="s">
        <v>277</v>
      </c>
      <c r="D246" s="11">
        <v>4</v>
      </c>
      <c r="E246" s="51">
        <v>10</v>
      </c>
      <c r="F246" s="12">
        <f t="shared" si="4"/>
        <v>40</v>
      </c>
    </row>
    <row r="247" spans="1:6" x14ac:dyDescent="0.2">
      <c r="A247" s="23">
        <v>44199</v>
      </c>
      <c r="B247" s="11">
        <v>184</v>
      </c>
      <c r="C247" s="5" t="s">
        <v>278</v>
      </c>
      <c r="D247" s="11">
        <v>1</v>
      </c>
      <c r="E247" s="51">
        <v>11.5</v>
      </c>
      <c r="F247" s="12">
        <f t="shared" si="4"/>
        <v>11.5</v>
      </c>
    </row>
    <row r="248" spans="1:6" x14ac:dyDescent="0.2">
      <c r="A248" s="23">
        <v>44199</v>
      </c>
      <c r="B248" s="11">
        <v>185</v>
      </c>
      <c r="C248" s="5" t="s">
        <v>279</v>
      </c>
      <c r="D248" s="11">
        <v>5</v>
      </c>
      <c r="E248" s="51">
        <v>11.5</v>
      </c>
      <c r="F248" s="12">
        <f t="shared" si="4"/>
        <v>57.5</v>
      </c>
    </row>
    <row r="249" spans="1:6" x14ac:dyDescent="0.2">
      <c r="A249" s="23">
        <v>44199</v>
      </c>
      <c r="B249" s="11">
        <v>186</v>
      </c>
      <c r="C249" s="5" t="s">
        <v>280</v>
      </c>
      <c r="D249" s="11">
        <v>2</v>
      </c>
      <c r="E249" s="51">
        <v>11.5</v>
      </c>
      <c r="F249" s="12">
        <f t="shared" si="4"/>
        <v>23</v>
      </c>
    </row>
    <row r="250" spans="1:6" x14ac:dyDescent="0.2">
      <c r="A250" s="23">
        <v>44199</v>
      </c>
      <c r="B250" s="11">
        <v>187</v>
      </c>
      <c r="C250" s="5" t="s">
        <v>281</v>
      </c>
      <c r="D250" s="11">
        <v>3</v>
      </c>
      <c r="E250" s="51">
        <v>13</v>
      </c>
      <c r="F250" s="12">
        <f t="shared" si="4"/>
        <v>39</v>
      </c>
    </row>
    <row r="251" spans="1:6" x14ac:dyDescent="0.2">
      <c r="A251" s="23">
        <v>44199</v>
      </c>
      <c r="B251" s="11">
        <v>188</v>
      </c>
      <c r="C251" s="5" t="s">
        <v>282</v>
      </c>
      <c r="D251" s="11">
        <v>1</v>
      </c>
      <c r="E251" s="51">
        <v>13</v>
      </c>
      <c r="F251" s="12">
        <f t="shared" si="4"/>
        <v>13</v>
      </c>
    </row>
    <row r="252" spans="1:6" x14ac:dyDescent="0.2">
      <c r="A252" s="23">
        <v>44199</v>
      </c>
      <c r="B252" s="11">
        <v>189</v>
      </c>
      <c r="C252" s="5" t="s">
        <v>283</v>
      </c>
      <c r="D252" s="11">
        <v>1</v>
      </c>
      <c r="E252" s="51">
        <v>13</v>
      </c>
      <c r="F252" s="12">
        <f t="shared" si="4"/>
        <v>13</v>
      </c>
    </row>
    <row r="253" spans="1:6" x14ac:dyDescent="0.2">
      <c r="A253" s="23">
        <v>44199</v>
      </c>
      <c r="B253" s="11">
        <v>190</v>
      </c>
      <c r="C253" s="5" t="s">
        <v>284</v>
      </c>
      <c r="D253" s="11">
        <v>3</v>
      </c>
      <c r="E253" s="51">
        <v>2.5</v>
      </c>
      <c r="F253" s="12">
        <f t="shared" si="4"/>
        <v>7.5</v>
      </c>
    </row>
    <row r="254" spans="1:6" x14ac:dyDescent="0.2">
      <c r="A254" s="23">
        <v>44199</v>
      </c>
      <c r="B254" s="11">
        <v>191</v>
      </c>
      <c r="C254" s="5" t="s">
        <v>285</v>
      </c>
      <c r="D254" s="11">
        <v>5</v>
      </c>
      <c r="E254" s="51">
        <v>2.5</v>
      </c>
      <c r="F254" s="12">
        <f t="shared" si="4"/>
        <v>12.5</v>
      </c>
    </row>
    <row r="255" spans="1:6" x14ac:dyDescent="0.2">
      <c r="A255" s="23">
        <v>44199</v>
      </c>
      <c r="B255" s="11">
        <v>192</v>
      </c>
      <c r="C255" s="5" t="s">
        <v>286</v>
      </c>
      <c r="D255" s="11">
        <v>5</v>
      </c>
      <c r="E255" s="51">
        <v>2.5</v>
      </c>
      <c r="F255" s="12">
        <f t="shared" si="4"/>
        <v>12.5</v>
      </c>
    </row>
    <row r="256" spans="1:6" x14ac:dyDescent="0.2">
      <c r="A256" s="23">
        <v>44199</v>
      </c>
      <c r="B256" s="11">
        <v>193</v>
      </c>
      <c r="C256" s="5" t="s">
        <v>287</v>
      </c>
      <c r="D256" s="11">
        <v>2</v>
      </c>
      <c r="E256" s="51">
        <v>5.5</v>
      </c>
      <c r="F256" s="12">
        <f t="shared" si="4"/>
        <v>11</v>
      </c>
    </row>
    <row r="257" spans="1:6" x14ac:dyDescent="0.2">
      <c r="A257" s="23">
        <v>44199</v>
      </c>
      <c r="B257" s="11">
        <v>194</v>
      </c>
      <c r="C257" s="5" t="s">
        <v>288</v>
      </c>
      <c r="D257" s="11">
        <v>2</v>
      </c>
      <c r="E257" s="51">
        <v>5.5</v>
      </c>
      <c r="F257" s="12">
        <f t="shared" si="4"/>
        <v>11</v>
      </c>
    </row>
    <row r="258" spans="1:6" x14ac:dyDescent="0.2">
      <c r="A258" s="23">
        <v>44199</v>
      </c>
      <c r="B258" s="11">
        <v>195</v>
      </c>
      <c r="C258" s="5" t="s">
        <v>289</v>
      </c>
      <c r="D258" s="11">
        <v>5</v>
      </c>
      <c r="E258" s="51">
        <v>5.5</v>
      </c>
      <c r="F258" s="12">
        <f t="shared" si="4"/>
        <v>27.5</v>
      </c>
    </row>
    <row r="259" spans="1:6" x14ac:dyDescent="0.2">
      <c r="A259" s="23">
        <v>44199</v>
      </c>
      <c r="B259" s="11">
        <v>196</v>
      </c>
      <c r="C259" s="5" t="s">
        <v>290</v>
      </c>
      <c r="D259" s="11">
        <v>1</v>
      </c>
      <c r="E259" s="51">
        <v>8.5</v>
      </c>
      <c r="F259" s="12">
        <f t="shared" si="4"/>
        <v>8.5</v>
      </c>
    </row>
    <row r="260" spans="1:6" x14ac:dyDescent="0.2">
      <c r="A260" s="23">
        <v>44199</v>
      </c>
      <c r="B260" s="11">
        <v>197</v>
      </c>
      <c r="C260" s="5" t="s">
        <v>291</v>
      </c>
      <c r="D260" s="11">
        <v>2</v>
      </c>
      <c r="E260" s="51">
        <v>8.5</v>
      </c>
      <c r="F260" s="12">
        <f t="shared" si="4"/>
        <v>17</v>
      </c>
    </row>
    <row r="261" spans="1:6" x14ac:dyDescent="0.2">
      <c r="A261" s="23">
        <v>44199</v>
      </c>
      <c r="B261" s="11">
        <v>198</v>
      </c>
      <c r="C261" s="5" t="s">
        <v>292</v>
      </c>
      <c r="D261" s="11">
        <v>2</v>
      </c>
      <c r="E261" s="51">
        <v>8.5</v>
      </c>
      <c r="F261" s="12">
        <f t="shared" si="4"/>
        <v>17</v>
      </c>
    </row>
    <row r="262" spans="1:6" x14ac:dyDescent="0.2">
      <c r="A262" s="23">
        <v>44199</v>
      </c>
      <c r="B262" s="11">
        <v>199</v>
      </c>
      <c r="C262" s="5" t="s">
        <v>293</v>
      </c>
      <c r="D262" s="11">
        <v>3</v>
      </c>
      <c r="E262" s="51">
        <v>2.5</v>
      </c>
      <c r="F262" s="12">
        <f t="shared" si="4"/>
        <v>7.5</v>
      </c>
    </row>
    <row r="263" spans="1:6" x14ac:dyDescent="0.2">
      <c r="A263" s="23">
        <v>44199</v>
      </c>
      <c r="B263" s="11">
        <v>200</v>
      </c>
      <c r="C263" s="5" t="s">
        <v>294</v>
      </c>
      <c r="D263" s="11">
        <v>1</v>
      </c>
      <c r="E263" s="51">
        <v>2.5</v>
      </c>
      <c r="F263" s="12">
        <f t="shared" si="4"/>
        <v>2.5</v>
      </c>
    </row>
    <row r="264" spans="1:6" x14ac:dyDescent="0.2">
      <c r="A264" s="23">
        <v>44199</v>
      </c>
      <c r="B264" s="11">
        <v>201</v>
      </c>
      <c r="C264" s="5" t="s">
        <v>295</v>
      </c>
      <c r="D264" s="11">
        <v>3</v>
      </c>
      <c r="E264" s="51">
        <v>2.5</v>
      </c>
      <c r="F264" s="12">
        <f t="shared" si="4"/>
        <v>7.5</v>
      </c>
    </row>
    <row r="265" spans="1:6" x14ac:dyDescent="0.2">
      <c r="A265" s="23">
        <v>44199</v>
      </c>
      <c r="B265" s="11">
        <v>202</v>
      </c>
      <c r="C265" s="5" t="s">
        <v>296</v>
      </c>
      <c r="D265" s="11">
        <v>2</v>
      </c>
      <c r="E265" s="51">
        <v>5.5</v>
      </c>
      <c r="F265" s="12">
        <f t="shared" si="4"/>
        <v>11</v>
      </c>
    </row>
    <row r="266" spans="1:6" x14ac:dyDescent="0.2">
      <c r="A266" s="23">
        <v>44199</v>
      </c>
      <c r="B266" s="11">
        <v>203</v>
      </c>
      <c r="C266" s="5" t="s">
        <v>297</v>
      </c>
      <c r="D266" s="11">
        <v>2</v>
      </c>
      <c r="E266" s="51">
        <v>5.5</v>
      </c>
      <c r="F266" s="12">
        <f t="shared" si="4"/>
        <v>11</v>
      </c>
    </row>
    <row r="267" spans="1:6" x14ac:dyDescent="0.2">
      <c r="A267" s="23">
        <v>44199</v>
      </c>
      <c r="B267" s="11">
        <v>204</v>
      </c>
      <c r="C267" s="5" t="s">
        <v>298</v>
      </c>
      <c r="D267" s="11">
        <v>2</v>
      </c>
      <c r="E267" s="51">
        <v>5.5</v>
      </c>
      <c r="F267" s="12">
        <f t="shared" si="4"/>
        <v>11</v>
      </c>
    </row>
    <row r="268" spans="1:6" x14ac:dyDescent="0.2">
      <c r="A268" s="23">
        <v>44199</v>
      </c>
      <c r="B268" s="11">
        <v>205</v>
      </c>
      <c r="C268" s="5" t="s">
        <v>299</v>
      </c>
      <c r="D268" s="11">
        <v>1</v>
      </c>
      <c r="E268" s="51">
        <v>8.5</v>
      </c>
      <c r="F268" s="12">
        <f t="shared" si="4"/>
        <v>8.5</v>
      </c>
    </row>
    <row r="269" spans="1:6" x14ac:dyDescent="0.2">
      <c r="A269" s="23">
        <v>44199</v>
      </c>
      <c r="B269" s="11">
        <v>206</v>
      </c>
      <c r="C269" s="5" t="s">
        <v>300</v>
      </c>
      <c r="D269" s="11">
        <v>5</v>
      </c>
      <c r="E269" s="51">
        <v>8.5</v>
      </c>
      <c r="F269" s="12">
        <f t="shared" si="4"/>
        <v>42.5</v>
      </c>
    </row>
    <row r="270" spans="1:6" x14ac:dyDescent="0.2">
      <c r="A270" s="23">
        <v>44199</v>
      </c>
      <c r="B270" s="11">
        <v>207</v>
      </c>
      <c r="C270" s="5" t="s">
        <v>301</v>
      </c>
      <c r="D270" s="11">
        <v>1</v>
      </c>
      <c r="E270" s="51">
        <v>8.5</v>
      </c>
      <c r="F270" s="12">
        <f t="shared" si="4"/>
        <v>8.5</v>
      </c>
    </row>
    <row r="271" spans="1:6" x14ac:dyDescent="0.2">
      <c r="A271" s="23">
        <v>44199</v>
      </c>
      <c r="B271" s="11">
        <v>208</v>
      </c>
      <c r="C271" s="5" t="s">
        <v>302</v>
      </c>
      <c r="D271" s="11">
        <v>5</v>
      </c>
      <c r="E271" s="51">
        <v>4.5</v>
      </c>
      <c r="F271" s="12">
        <f t="shared" si="4"/>
        <v>22.5</v>
      </c>
    </row>
    <row r="272" spans="1:6" x14ac:dyDescent="0.2">
      <c r="A272" s="23">
        <v>44199</v>
      </c>
      <c r="B272" s="11">
        <v>209</v>
      </c>
      <c r="C272" s="5" t="s">
        <v>303</v>
      </c>
      <c r="D272" s="11">
        <v>1</v>
      </c>
      <c r="E272" s="51">
        <v>4.5</v>
      </c>
      <c r="F272" s="12">
        <f t="shared" si="4"/>
        <v>4.5</v>
      </c>
    </row>
    <row r="273" spans="1:6" x14ac:dyDescent="0.2">
      <c r="A273" s="23">
        <v>44199</v>
      </c>
      <c r="B273" s="11">
        <v>210</v>
      </c>
      <c r="C273" s="5" t="s">
        <v>304</v>
      </c>
      <c r="D273" s="11">
        <v>2</v>
      </c>
      <c r="E273" s="51">
        <v>4.5</v>
      </c>
      <c r="F273" s="12">
        <f t="shared" si="4"/>
        <v>9</v>
      </c>
    </row>
    <row r="274" spans="1:6" x14ac:dyDescent="0.2">
      <c r="A274" s="23">
        <v>44199</v>
      </c>
      <c r="B274" s="11">
        <v>211</v>
      </c>
      <c r="C274" s="5" t="s">
        <v>305</v>
      </c>
      <c r="D274" s="11">
        <v>2</v>
      </c>
      <c r="E274" s="51">
        <v>2.5</v>
      </c>
      <c r="F274" s="12">
        <f t="shared" si="4"/>
        <v>5</v>
      </c>
    </row>
    <row r="275" spans="1:6" x14ac:dyDescent="0.2">
      <c r="A275" s="23">
        <v>44199</v>
      </c>
      <c r="B275" s="11">
        <v>212</v>
      </c>
      <c r="C275" s="5" t="s">
        <v>306</v>
      </c>
      <c r="D275" s="11">
        <v>5</v>
      </c>
      <c r="E275" s="51">
        <v>2.5</v>
      </c>
      <c r="F275" s="12">
        <f t="shared" si="4"/>
        <v>12.5</v>
      </c>
    </row>
    <row r="276" spans="1:6" x14ac:dyDescent="0.2">
      <c r="A276" s="23">
        <v>44199</v>
      </c>
      <c r="B276" s="11">
        <v>213</v>
      </c>
      <c r="C276" s="5" t="s">
        <v>307</v>
      </c>
      <c r="D276" s="11">
        <v>2</v>
      </c>
      <c r="E276" s="51">
        <v>2.5</v>
      </c>
      <c r="F276" s="12">
        <f t="shared" si="4"/>
        <v>5</v>
      </c>
    </row>
    <row r="277" spans="1:6" x14ac:dyDescent="0.2">
      <c r="A277" s="23">
        <v>44199</v>
      </c>
      <c r="B277" s="11">
        <v>214</v>
      </c>
      <c r="C277" s="5" t="s">
        <v>308</v>
      </c>
      <c r="D277" s="11">
        <v>5</v>
      </c>
      <c r="E277" s="51">
        <v>5.5</v>
      </c>
      <c r="F277" s="12">
        <f t="shared" si="4"/>
        <v>27.5</v>
      </c>
    </row>
    <row r="278" spans="1:6" x14ac:dyDescent="0.2">
      <c r="A278" s="23">
        <v>44199</v>
      </c>
      <c r="B278" s="11">
        <v>215</v>
      </c>
      <c r="C278" s="5" t="s">
        <v>309</v>
      </c>
      <c r="D278" s="11">
        <v>4</v>
      </c>
      <c r="E278" s="51">
        <v>5.5</v>
      </c>
      <c r="F278" s="12">
        <f t="shared" si="4"/>
        <v>22</v>
      </c>
    </row>
    <row r="279" spans="1:6" x14ac:dyDescent="0.2">
      <c r="A279" s="23">
        <v>44199</v>
      </c>
      <c r="B279" s="11">
        <v>216</v>
      </c>
      <c r="C279" s="5" t="s">
        <v>310</v>
      </c>
      <c r="D279" s="11">
        <v>1</v>
      </c>
      <c r="E279" s="51">
        <v>5.5</v>
      </c>
      <c r="F279" s="12">
        <f t="shared" si="4"/>
        <v>5.5</v>
      </c>
    </row>
    <row r="280" spans="1:6" x14ac:dyDescent="0.2">
      <c r="A280" s="23">
        <v>44199</v>
      </c>
      <c r="B280" s="11">
        <v>217</v>
      </c>
      <c r="C280" s="5" t="s">
        <v>311</v>
      </c>
      <c r="D280" s="11">
        <v>4</v>
      </c>
      <c r="E280" s="51">
        <v>4.5</v>
      </c>
      <c r="F280" s="12">
        <f t="shared" si="4"/>
        <v>18</v>
      </c>
    </row>
    <row r="281" spans="1:6" x14ac:dyDescent="0.2">
      <c r="A281" s="23">
        <v>44199</v>
      </c>
      <c r="B281" s="11">
        <v>218</v>
      </c>
      <c r="C281" s="5" t="s">
        <v>312</v>
      </c>
      <c r="D281" s="11">
        <v>1</v>
      </c>
      <c r="E281" s="51">
        <v>4.5</v>
      </c>
      <c r="F281" s="12">
        <f t="shared" si="4"/>
        <v>4.5</v>
      </c>
    </row>
    <row r="282" spans="1:6" x14ac:dyDescent="0.2">
      <c r="A282" s="23">
        <v>44199</v>
      </c>
      <c r="B282" s="11">
        <v>219</v>
      </c>
      <c r="C282" s="5" t="s">
        <v>313</v>
      </c>
      <c r="D282" s="11">
        <v>5</v>
      </c>
      <c r="E282" s="51">
        <v>4.5</v>
      </c>
      <c r="F282" s="12">
        <f t="shared" si="4"/>
        <v>22.5</v>
      </c>
    </row>
    <row r="283" spans="1:6" x14ac:dyDescent="0.2">
      <c r="A283" s="23">
        <v>44199</v>
      </c>
      <c r="B283" s="11">
        <v>220</v>
      </c>
      <c r="C283" s="5" t="s">
        <v>314</v>
      </c>
      <c r="D283" s="11">
        <v>4</v>
      </c>
      <c r="E283" s="51">
        <v>2.5</v>
      </c>
      <c r="F283" s="12">
        <f t="shared" si="4"/>
        <v>10</v>
      </c>
    </row>
    <row r="284" spans="1:6" x14ac:dyDescent="0.2">
      <c r="A284" s="23">
        <v>44199</v>
      </c>
      <c r="B284" s="11">
        <v>221</v>
      </c>
      <c r="C284" s="5" t="s">
        <v>315</v>
      </c>
      <c r="D284" s="11">
        <v>2</v>
      </c>
      <c r="E284" s="51">
        <v>2.5</v>
      </c>
      <c r="F284" s="12">
        <f t="shared" si="4"/>
        <v>5</v>
      </c>
    </row>
    <row r="285" spans="1:6" x14ac:dyDescent="0.2">
      <c r="A285" s="23">
        <v>44199</v>
      </c>
      <c r="B285" s="11">
        <v>222</v>
      </c>
      <c r="C285" s="5" t="s">
        <v>316</v>
      </c>
      <c r="D285" s="11">
        <v>1</v>
      </c>
      <c r="E285" s="51">
        <v>2.5</v>
      </c>
      <c r="F285" s="12">
        <f t="shared" si="4"/>
        <v>2.5</v>
      </c>
    </row>
    <row r="286" spans="1:6" x14ac:dyDescent="0.2">
      <c r="A286" s="23">
        <v>44199</v>
      </c>
      <c r="B286" s="11">
        <v>223</v>
      </c>
      <c r="C286" s="5" t="s">
        <v>317</v>
      </c>
      <c r="D286" s="11">
        <v>1</v>
      </c>
      <c r="E286" s="51">
        <v>5.5</v>
      </c>
      <c r="F286" s="12">
        <f t="shared" si="4"/>
        <v>5.5</v>
      </c>
    </row>
    <row r="287" spans="1:6" x14ac:dyDescent="0.2">
      <c r="A287" s="23">
        <v>44199</v>
      </c>
      <c r="B287" s="11">
        <v>224</v>
      </c>
      <c r="C287" s="5" t="s">
        <v>318</v>
      </c>
      <c r="D287" s="11">
        <v>4</v>
      </c>
      <c r="E287" s="51">
        <v>5.5</v>
      </c>
      <c r="F287" s="12">
        <f t="shared" si="4"/>
        <v>22</v>
      </c>
    </row>
    <row r="288" spans="1:6" x14ac:dyDescent="0.2">
      <c r="A288" s="23">
        <v>44199</v>
      </c>
      <c r="B288" s="11">
        <v>225</v>
      </c>
      <c r="C288" s="5" t="s">
        <v>319</v>
      </c>
      <c r="D288" s="11">
        <v>1</v>
      </c>
      <c r="E288" s="51">
        <v>5.5</v>
      </c>
      <c r="F288" s="12">
        <f t="shared" si="4"/>
        <v>5.5</v>
      </c>
    </row>
    <row r="289" spans="1:6" x14ac:dyDescent="0.2">
      <c r="A289" s="23">
        <v>44199</v>
      </c>
      <c r="B289" s="11">
        <v>226</v>
      </c>
      <c r="C289" s="5" t="s">
        <v>320</v>
      </c>
      <c r="D289" s="11">
        <v>1</v>
      </c>
      <c r="E289" s="51">
        <v>2.5</v>
      </c>
      <c r="F289" s="12">
        <f t="shared" si="4"/>
        <v>2.5</v>
      </c>
    </row>
    <row r="290" spans="1:6" x14ac:dyDescent="0.2">
      <c r="A290" s="23">
        <v>44199</v>
      </c>
      <c r="B290" s="11">
        <v>227</v>
      </c>
      <c r="C290" s="5" t="s">
        <v>321</v>
      </c>
      <c r="D290" s="11">
        <v>1</v>
      </c>
      <c r="E290" s="51">
        <v>2.5</v>
      </c>
      <c r="F290" s="12">
        <f t="shared" si="4"/>
        <v>2.5</v>
      </c>
    </row>
    <row r="291" spans="1:6" x14ac:dyDescent="0.2">
      <c r="A291" s="23">
        <v>44199</v>
      </c>
      <c r="B291" s="11">
        <v>228</v>
      </c>
      <c r="C291" s="5" t="s">
        <v>322</v>
      </c>
      <c r="D291" s="11">
        <v>4</v>
      </c>
      <c r="E291" s="51">
        <v>2.5</v>
      </c>
      <c r="F291" s="12">
        <f t="shared" si="4"/>
        <v>10</v>
      </c>
    </row>
    <row r="292" spans="1:6" x14ac:dyDescent="0.2">
      <c r="A292" s="23">
        <v>44199</v>
      </c>
      <c r="B292" s="11">
        <v>229</v>
      </c>
      <c r="C292" s="5" t="s">
        <v>323</v>
      </c>
      <c r="D292" s="11">
        <v>3</v>
      </c>
      <c r="E292" s="51">
        <v>2.5</v>
      </c>
      <c r="F292" s="12">
        <f t="shared" ref="F292:F355" si="5">D292*E292</f>
        <v>7.5</v>
      </c>
    </row>
    <row r="293" spans="1:6" x14ac:dyDescent="0.2">
      <c r="A293" s="23">
        <v>44199</v>
      </c>
      <c r="B293" s="11">
        <v>230</v>
      </c>
      <c r="C293" s="5" t="s">
        <v>324</v>
      </c>
      <c r="D293" s="11">
        <v>1</v>
      </c>
      <c r="E293" s="51">
        <v>4.5</v>
      </c>
      <c r="F293" s="12">
        <f t="shared" si="5"/>
        <v>4.5</v>
      </c>
    </row>
    <row r="294" spans="1:6" x14ac:dyDescent="0.2">
      <c r="A294" s="23">
        <v>44199</v>
      </c>
      <c r="B294" s="11">
        <v>231</v>
      </c>
      <c r="C294" s="5" t="s">
        <v>325</v>
      </c>
      <c r="D294" s="11">
        <v>4</v>
      </c>
      <c r="E294" s="51">
        <v>4.5</v>
      </c>
      <c r="F294" s="12">
        <f t="shared" si="5"/>
        <v>18</v>
      </c>
    </row>
    <row r="295" spans="1:6" x14ac:dyDescent="0.2">
      <c r="A295" s="23">
        <v>44199</v>
      </c>
      <c r="B295" s="11">
        <v>232</v>
      </c>
      <c r="C295" s="5" t="s">
        <v>326</v>
      </c>
      <c r="D295" s="11">
        <v>5</v>
      </c>
      <c r="E295" s="51">
        <v>4.5</v>
      </c>
      <c r="F295" s="12">
        <f t="shared" si="5"/>
        <v>22.5</v>
      </c>
    </row>
    <row r="296" spans="1:6" x14ac:dyDescent="0.2">
      <c r="A296" s="23">
        <v>44199</v>
      </c>
      <c r="B296" s="11">
        <v>233</v>
      </c>
      <c r="C296" s="5" t="s">
        <v>327</v>
      </c>
      <c r="D296" s="11">
        <v>2</v>
      </c>
      <c r="E296" s="51">
        <v>4.5</v>
      </c>
      <c r="F296" s="12">
        <f t="shared" si="5"/>
        <v>9</v>
      </c>
    </row>
    <row r="297" spans="1:6" x14ac:dyDescent="0.2">
      <c r="A297" s="23">
        <v>44199</v>
      </c>
      <c r="B297" s="11">
        <v>234</v>
      </c>
      <c r="C297" s="5" t="s">
        <v>328</v>
      </c>
      <c r="D297" s="11">
        <v>4</v>
      </c>
      <c r="E297" s="51">
        <v>17.5</v>
      </c>
      <c r="F297" s="12">
        <f t="shared" si="5"/>
        <v>70</v>
      </c>
    </row>
    <row r="298" spans="1:6" x14ac:dyDescent="0.2">
      <c r="A298" s="23">
        <v>44199</v>
      </c>
      <c r="B298" s="11">
        <v>235</v>
      </c>
      <c r="C298" s="5" t="s">
        <v>329</v>
      </c>
      <c r="D298" s="11">
        <v>2</v>
      </c>
      <c r="E298" s="51">
        <v>17.5</v>
      </c>
      <c r="F298" s="12">
        <f t="shared" si="5"/>
        <v>35</v>
      </c>
    </row>
    <row r="299" spans="1:6" x14ac:dyDescent="0.2">
      <c r="A299" s="23">
        <v>44199</v>
      </c>
      <c r="B299" s="11">
        <v>236</v>
      </c>
      <c r="C299" s="5" t="s">
        <v>330</v>
      </c>
      <c r="D299" s="11">
        <v>5</v>
      </c>
      <c r="E299" s="51">
        <v>14.5</v>
      </c>
      <c r="F299" s="12">
        <f t="shared" si="5"/>
        <v>72.5</v>
      </c>
    </row>
    <row r="300" spans="1:6" x14ac:dyDescent="0.2">
      <c r="A300" s="23">
        <v>44199</v>
      </c>
      <c r="B300" s="11">
        <v>237</v>
      </c>
      <c r="C300" s="5" t="s">
        <v>331</v>
      </c>
      <c r="D300" s="11">
        <v>2</v>
      </c>
      <c r="E300" s="51">
        <v>14.5</v>
      </c>
      <c r="F300" s="12">
        <f t="shared" si="5"/>
        <v>29</v>
      </c>
    </row>
    <row r="301" spans="1:6" x14ac:dyDescent="0.2">
      <c r="A301" s="23">
        <v>44199</v>
      </c>
      <c r="B301" s="11">
        <v>238</v>
      </c>
      <c r="C301" s="5" t="s">
        <v>332</v>
      </c>
      <c r="D301" s="11">
        <v>1</v>
      </c>
      <c r="E301" s="51">
        <v>4</v>
      </c>
      <c r="F301" s="12">
        <f t="shared" si="5"/>
        <v>4</v>
      </c>
    </row>
    <row r="302" spans="1:6" x14ac:dyDescent="0.2">
      <c r="A302" s="23">
        <v>44199</v>
      </c>
      <c r="B302" s="11">
        <v>239</v>
      </c>
      <c r="C302" s="5" t="s">
        <v>333</v>
      </c>
      <c r="D302" s="11">
        <v>3</v>
      </c>
      <c r="E302" s="51">
        <v>4</v>
      </c>
      <c r="F302" s="12">
        <f t="shared" si="5"/>
        <v>12</v>
      </c>
    </row>
    <row r="303" spans="1:6" x14ac:dyDescent="0.2">
      <c r="A303" s="23">
        <v>44199</v>
      </c>
      <c r="B303" s="11">
        <v>240</v>
      </c>
      <c r="C303" s="5" t="s">
        <v>334</v>
      </c>
      <c r="D303" s="11">
        <v>1</v>
      </c>
      <c r="E303" s="51">
        <v>4.5</v>
      </c>
      <c r="F303" s="12">
        <f t="shared" si="5"/>
        <v>4.5</v>
      </c>
    </row>
    <row r="304" spans="1:6" x14ac:dyDescent="0.2">
      <c r="A304" s="23">
        <v>44199</v>
      </c>
      <c r="B304" s="11">
        <v>241</v>
      </c>
      <c r="C304" s="5" t="s">
        <v>335</v>
      </c>
      <c r="D304" s="11">
        <v>2</v>
      </c>
      <c r="E304" s="51">
        <v>4.5</v>
      </c>
      <c r="F304" s="12">
        <f t="shared" si="5"/>
        <v>9</v>
      </c>
    </row>
    <row r="305" spans="1:6" x14ac:dyDescent="0.2">
      <c r="A305" s="23">
        <v>44199</v>
      </c>
      <c r="B305" s="11">
        <v>242</v>
      </c>
      <c r="C305" s="5" t="s">
        <v>336</v>
      </c>
      <c r="D305" s="11">
        <v>2</v>
      </c>
      <c r="E305" s="51">
        <v>5.5</v>
      </c>
      <c r="F305" s="12">
        <f t="shared" si="5"/>
        <v>11</v>
      </c>
    </row>
    <row r="306" spans="1:6" x14ac:dyDescent="0.2">
      <c r="A306" s="23">
        <v>44199</v>
      </c>
      <c r="B306" s="11">
        <v>243</v>
      </c>
      <c r="C306" s="5" t="s">
        <v>337</v>
      </c>
      <c r="D306" s="11">
        <v>4</v>
      </c>
      <c r="E306" s="51">
        <v>5.5</v>
      </c>
      <c r="F306" s="12">
        <f t="shared" si="5"/>
        <v>22</v>
      </c>
    </row>
    <row r="307" spans="1:6" x14ac:dyDescent="0.2">
      <c r="A307" s="23">
        <v>44199</v>
      </c>
      <c r="B307" s="11">
        <v>244</v>
      </c>
      <c r="C307" s="5" t="s">
        <v>338</v>
      </c>
      <c r="D307" s="11">
        <v>3</v>
      </c>
      <c r="E307" s="51">
        <v>4</v>
      </c>
      <c r="F307" s="12">
        <f t="shared" si="5"/>
        <v>12</v>
      </c>
    </row>
    <row r="308" spans="1:6" x14ac:dyDescent="0.2">
      <c r="A308" s="23">
        <v>44199</v>
      </c>
      <c r="B308" s="11">
        <v>245</v>
      </c>
      <c r="C308" s="5" t="s">
        <v>339</v>
      </c>
      <c r="D308" s="11">
        <v>4</v>
      </c>
      <c r="E308" s="51">
        <v>4</v>
      </c>
      <c r="F308" s="12">
        <f t="shared" si="5"/>
        <v>16</v>
      </c>
    </row>
    <row r="309" spans="1:6" x14ac:dyDescent="0.2">
      <c r="A309" s="23">
        <v>44199</v>
      </c>
      <c r="B309" s="11">
        <v>246</v>
      </c>
      <c r="C309" s="5" t="s">
        <v>340</v>
      </c>
      <c r="D309" s="11">
        <v>1</v>
      </c>
      <c r="E309" s="51">
        <v>2.5</v>
      </c>
      <c r="F309" s="12">
        <f t="shared" si="5"/>
        <v>2.5</v>
      </c>
    </row>
    <row r="310" spans="1:6" x14ac:dyDescent="0.2">
      <c r="A310" s="23">
        <v>44199</v>
      </c>
      <c r="B310" s="11">
        <v>247</v>
      </c>
      <c r="C310" s="5" t="s">
        <v>341</v>
      </c>
      <c r="D310" s="11">
        <v>3</v>
      </c>
      <c r="E310" s="51">
        <v>2.5</v>
      </c>
      <c r="F310" s="12">
        <f t="shared" si="5"/>
        <v>7.5</v>
      </c>
    </row>
    <row r="311" spans="1:6" x14ac:dyDescent="0.2">
      <c r="A311" s="23">
        <v>44199</v>
      </c>
      <c r="B311" s="11">
        <v>248</v>
      </c>
      <c r="C311" s="5" t="s">
        <v>342</v>
      </c>
      <c r="D311" s="11">
        <v>1</v>
      </c>
      <c r="E311" s="51">
        <v>2.5</v>
      </c>
      <c r="F311" s="12">
        <f t="shared" si="5"/>
        <v>2.5</v>
      </c>
    </row>
    <row r="312" spans="1:6" x14ac:dyDescent="0.2">
      <c r="A312" s="23">
        <v>44199</v>
      </c>
      <c r="B312" s="11">
        <v>249</v>
      </c>
      <c r="C312" s="5" t="s">
        <v>343</v>
      </c>
      <c r="D312" s="11">
        <v>1</v>
      </c>
      <c r="E312" s="51">
        <v>2.5</v>
      </c>
      <c r="F312" s="12">
        <f t="shared" si="5"/>
        <v>2.5</v>
      </c>
    </row>
    <row r="313" spans="1:6" x14ac:dyDescent="0.2">
      <c r="A313" s="23">
        <v>44199</v>
      </c>
      <c r="B313" s="11">
        <v>250</v>
      </c>
      <c r="C313" s="5" t="s">
        <v>344</v>
      </c>
      <c r="D313" s="11">
        <v>4</v>
      </c>
      <c r="E313" s="51">
        <v>2.5</v>
      </c>
      <c r="F313" s="12">
        <f t="shared" si="5"/>
        <v>10</v>
      </c>
    </row>
    <row r="314" spans="1:6" x14ac:dyDescent="0.2">
      <c r="A314" s="23">
        <v>44199</v>
      </c>
      <c r="B314" s="11">
        <v>251</v>
      </c>
      <c r="C314" s="5" t="s">
        <v>345</v>
      </c>
      <c r="D314" s="11">
        <v>4</v>
      </c>
      <c r="E314" s="51">
        <v>2.5</v>
      </c>
      <c r="F314" s="12">
        <f t="shared" si="5"/>
        <v>10</v>
      </c>
    </row>
    <row r="315" spans="1:6" x14ac:dyDescent="0.2">
      <c r="A315" s="23">
        <v>44199</v>
      </c>
      <c r="B315" s="11">
        <v>252</v>
      </c>
      <c r="C315" s="5" t="s">
        <v>346</v>
      </c>
      <c r="D315" s="11">
        <v>3</v>
      </c>
      <c r="E315" s="51">
        <v>2.5</v>
      </c>
      <c r="F315" s="12">
        <f t="shared" si="5"/>
        <v>7.5</v>
      </c>
    </row>
    <row r="316" spans="1:6" x14ac:dyDescent="0.2">
      <c r="A316" s="23">
        <v>44199</v>
      </c>
      <c r="B316" s="11">
        <v>253</v>
      </c>
      <c r="C316" s="5" t="s">
        <v>347</v>
      </c>
      <c r="D316" s="11">
        <v>2</v>
      </c>
      <c r="E316" s="51">
        <v>2.5</v>
      </c>
      <c r="F316" s="12">
        <f t="shared" si="5"/>
        <v>5</v>
      </c>
    </row>
    <row r="317" spans="1:6" x14ac:dyDescent="0.2">
      <c r="A317" s="23">
        <v>44199</v>
      </c>
      <c r="B317" s="11">
        <v>254</v>
      </c>
      <c r="C317" s="5" t="s">
        <v>348</v>
      </c>
      <c r="D317" s="11">
        <v>3</v>
      </c>
      <c r="E317" s="51">
        <v>2.5</v>
      </c>
      <c r="F317" s="12">
        <f t="shared" si="5"/>
        <v>7.5</v>
      </c>
    </row>
    <row r="318" spans="1:6" x14ac:dyDescent="0.2">
      <c r="A318" s="23">
        <v>44242</v>
      </c>
      <c r="B318" s="11">
        <v>103</v>
      </c>
      <c r="C318" s="5" t="s">
        <v>197</v>
      </c>
      <c r="D318" s="11">
        <v>5</v>
      </c>
      <c r="E318" s="51">
        <v>13</v>
      </c>
      <c r="F318" s="12">
        <f t="shared" si="5"/>
        <v>65</v>
      </c>
    </row>
    <row r="319" spans="1:6" x14ac:dyDescent="0.2">
      <c r="A319" s="23">
        <v>44242</v>
      </c>
      <c r="B319" s="11">
        <v>104</v>
      </c>
      <c r="C319" s="5" t="s">
        <v>198</v>
      </c>
      <c r="D319" s="11">
        <v>4</v>
      </c>
      <c r="E319" s="51">
        <v>13</v>
      </c>
      <c r="F319" s="12">
        <f t="shared" si="5"/>
        <v>52</v>
      </c>
    </row>
    <row r="320" spans="1:6" x14ac:dyDescent="0.2">
      <c r="A320" s="23">
        <v>44242</v>
      </c>
      <c r="B320" s="11">
        <v>105</v>
      </c>
      <c r="C320" s="5" t="s">
        <v>199</v>
      </c>
      <c r="D320" s="11">
        <v>3</v>
      </c>
      <c r="E320" s="51">
        <v>13</v>
      </c>
      <c r="F320" s="12">
        <f t="shared" si="5"/>
        <v>39</v>
      </c>
    </row>
    <row r="321" spans="1:6" x14ac:dyDescent="0.2">
      <c r="A321" s="23">
        <v>44242</v>
      </c>
      <c r="B321" s="11">
        <v>157</v>
      </c>
      <c r="C321" s="5" t="s">
        <v>251</v>
      </c>
      <c r="D321" s="11">
        <v>5</v>
      </c>
      <c r="E321" s="51">
        <v>14.5</v>
      </c>
      <c r="F321" s="12">
        <f t="shared" si="5"/>
        <v>72.5</v>
      </c>
    </row>
    <row r="322" spans="1:6" x14ac:dyDescent="0.2">
      <c r="A322" s="23">
        <v>44242</v>
      </c>
      <c r="B322" s="11">
        <v>158</v>
      </c>
      <c r="C322" s="5" t="s">
        <v>252</v>
      </c>
      <c r="D322" s="11">
        <v>2</v>
      </c>
      <c r="E322" s="51">
        <v>14.5</v>
      </c>
      <c r="F322" s="12">
        <f t="shared" si="5"/>
        <v>29</v>
      </c>
    </row>
    <row r="323" spans="1:6" x14ac:dyDescent="0.2">
      <c r="A323" s="23">
        <v>44242</v>
      </c>
      <c r="B323" s="11">
        <v>159</v>
      </c>
      <c r="C323" s="5" t="s">
        <v>253</v>
      </c>
      <c r="D323" s="11">
        <v>1</v>
      </c>
      <c r="E323" s="51">
        <v>14.5</v>
      </c>
      <c r="F323" s="12">
        <f t="shared" si="5"/>
        <v>14.5</v>
      </c>
    </row>
    <row r="324" spans="1:6" x14ac:dyDescent="0.2">
      <c r="A324" s="23">
        <v>44242</v>
      </c>
      <c r="B324" s="11">
        <v>175</v>
      </c>
      <c r="C324" s="5" t="s">
        <v>269</v>
      </c>
      <c r="D324" s="11">
        <v>5</v>
      </c>
      <c r="E324" s="51">
        <v>29.5</v>
      </c>
      <c r="F324" s="12">
        <f t="shared" si="5"/>
        <v>147.5</v>
      </c>
    </row>
    <row r="325" spans="1:6" x14ac:dyDescent="0.2">
      <c r="A325" s="23">
        <v>44242</v>
      </c>
      <c r="B325" s="11">
        <v>176</v>
      </c>
      <c r="C325" s="5" t="s">
        <v>270</v>
      </c>
      <c r="D325" s="11">
        <v>5</v>
      </c>
      <c r="E325" s="51">
        <v>29.5</v>
      </c>
      <c r="F325" s="12">
        <f t="shared" si="5"/>
        <v>147.5</v>
      </c>
    </row>
    <row r="326" spans="1:6" x14ac:dyDescent="0.2">
      <c r="A326" s="23">
        <v>44242</v>
      </c>
      <c r="B326" s="11">
        <v>177</v>
      </c>
      <c r="C326" s="5" t="s">
        <v>271</v>
      </c>
      <c r="D326" s="11">
        <v>4</v>
      </c>
      <c r="E326" s="51">
        <v>29.5</v>
      </c>
      <c r="F326" s="12">
        <f t="shared" si="5"/>
        <v>118</v>
      </c>
    </row>
    <row r="327" spans="1:6" x14ac:dyDescent="0.2">
      <c r="A327" s="23">
        <v>44242</v>
      </c>
      <c r="B327" s="11">
        <v>184</v>
      </c>
      <c r="C327" s="5" t="s">
        <v>278</v>
      </c>
      <c r="D327" s="11">
        <v>1</v>
      </c>
      <c r="E327" s="51">
        <v>11.5</v>
      </c>
      <c r="F327" s="12">
        <f t="shared" si="5"/>
        <v>11.5</v>
      </c>
    </row>
    <row r="328" spans="1:6" x14ac:dyDescent="0.2">
      <c r="A328" s="23">
        <v>44242</v>
      </c>
      <c r="B328" s="11">
        <v>185</v>
      </c>
      <c r="C328" s="5" t="s">
        <v>279</v>
      </c>
      <c r="D328" s="11">
        <v>5</v>
      </c>
      <c r="E328" s="51">
        <v>11.5</v>
      </c>
      <c r="F328" s="12">
        <f t="shared" si="5"/>
        <v>57.5</v>
      </c>
    </row>
    <row r="329" spans="1:6" x14ac:dyDescent="0.2">
      <c r="A329" s="23">
        <v>44242</v>
      </c>
      <c r="B329" s="11">
        <v>186</v>
      </c>
      <c r="C329" s="5" t="s">
        <v>280</v>
      </c>
      <c r="D329" s="11">
        <v>2</v>
      </c>
      <c r="E329" s="51">
        <v>11.5</v>
      </c>
      <c r="F329" s="12">
        <f t="shared" si="5"/>
        <v>23</v>
      </c>
    </row>
    <row r="330" spans="1:6" x14ac:dyDescent="0.2">
      <c r="A330" s="23">
        <v>44242</v>
      </c>
      <c r="B330" s="11">
        <v>193</v>
      </c>
      <c r="C330" s="5" t="s">
        <v>287</v>
      </c>
      <c r="D330" s="11">
        <v>2</v>
      </c>
      <c r="E330" s="51">
        <v>5.5</v>
      </c>
      <c r="F330" s="12">
        <f t="shared" si="5"/>
        <v>11</v>
      </c>
    </row>
    <row r="331" spans="1:6" x14ac:dyDescent="0.2">
      <c r="A331" s="23">
        <v>44242</v>
      </c>
      <c r="B331" s="11">
        <v>194</v>
      </c>
      <c r="C331" s="5" t="s">
        <v>288</v>
      </c>
      <c r="D331" s="11">
        <v>2</v>
      </c>
      <c r="E331" s="51">
        <v>5.5</v>
      </c>
      <c r="F331" s="12">
        <f t="shared" si="5"/>
        <v>11</v>
      </c>
    </row>
    <row r="332" spans="1:6" x14ac:dyDescent="0.2">
      <c r="A332" s="23">
        <v>44242</v>
      </c>
      <c r="B332" s="11">
        <v>195</v>
      </c>
      <c r="C332" s="5" t="s">
        <v>289</v>
      </c>
      <c r="D332" s="11">
        <v>5</v>
      </c>
      <c r="E332" s="51">
        <v>5.5</v>
      </c>
      <c r="F332" s="12">
        <f t="shared" si="5"/>
        <v>27.5</v>
      </c>
    </row>
    <row r="333" spans="1:6" x14ac:dyDescent="0.2">
      <c r="A333" s="23">
        <v>44242</v>
      </c>
      <c r="B333" s="11">
        <v>202</v>
      </c>
      <c r="C333" s="5" t="s">
        <v>296</v>
      </c>
      <c r="D333" s="11">
        <v>2</v>
      </c>
      <c r="E333" s="51">
        <v>5.5</v>
      </c>
      <c r="F333" s="12">
        <f t="shared" si="5"/>
        <v>11</v>
      </c>
    </row>
    <row r="334" spans="1:6" x14ac:dyDescent="0.2">
      <c r="A334" s="23">
        <v>44242</v>
      </c>
      <c r="B334" s="11">
        <v>203</v>
      </c>
      <c r="C334" s="5" t="s">
        <v>297</v>
      </c>
      <c r="D334" s="11">
        <v>2</v>
      </c>
      <c r="E334" s="51">
        <v>5.5</v>
      </c>
      <c r="F334" s="12">
        <f t="shared" si="5"/>
        <v>11</v>
      </c>
    </row>
    <row r="335" spans="1:6" x14ac:dyDescent="0.2">
      <c r="A335" s="23">
        <v>44242</v>
      </c>
      <c r="B335" s="11">
        <v>204</v>
      </c>
      <c r="C335" s="5" t="s">
        <v>298</v>
      </c>
      <c r="D335" s="11">
        <v>2</v>
      </c>
      <c r="E335" s="51">
        <v>5.5</v>
      </c>
      <c r="F335" s="12">
        <f t="shared" si="5"/>
        <v>11</v>
      </c>
    </row>
    <row r="336" spans="1:6" x14ac:dyDescent="0.2">
      <c r="A336" s="23">
        <v>44242</v>
      </c>
      <c r="B336" s="11">
        <v>211</v>
      </c>
      <c r="C336" s="5" t="s">
        <v>305</v>
      </c>
      <c r="D336" s="11">
        <v>2</v>
      </c>
      <c r="E336" s="51">
        <v>2.5</v>
      </c>
      <c r="F336" s="12">
        <f t="shared" si="5"/>
        <v>5</v>
      </c>
    </row>
    <row r="337" spans="1:6" x14ac:dyDescent="0.2">
      <c r="A337" s="23">
        <v>44242</v>
      </c>
      <c r="B337" s="11">
        <v>212</v>
      </c>
      <c r="C337" s="5" t="s">
        <v>306</v>
      </c>
      <c r="D337" s="11">
        <v>5</v>
      </c>
      <c r="E337" s="51">
        <v>2.5</v>
      </c>
      <c r="F337" s="12">
        <f t="shared" si="5"/>
        <v>12.5</v>
      </c>
    </row>
    <row r="338" spans="1:6" x14ac:dyDescent="0.2">
      <c r="A338" s="23">
        <v>44242</v>
      </c>
      <c r="B338" s="11">
        <v>213</v>
      </c>
      <c r="C338" s="5" t="s">
        <v>307</v>
      </c>
      <c r="D338" s="11">
        <v>2</v>
      </c>
      <c r="E338" s="51">
        <v>2.5</v>
      </c>
      <c r="F338" s="12">
        <f t="shared" si="5"/>
        <v>5</v>
      </c>
    </row>
    <row r="339" spans="1:6" x14ac:dyDescent="0.2">
      <c r="A339" s="23">
        <v>44242</v>
      </c>
      <c r="B339" s="11">
        <v>220</v>
      </c>
      <c r="C339" s="5" t="s">
        <v>314</v>
      </c>
      <c r="D339" s="11">
        <v>4</v>
      </c>
      <c r="E339" s="51">
        <v>2.5</v>
      </c>
      <c r="F339" s="12">
        <f t="shared" si="5"/>
        <v>10</v>
      </c>
    </row>
    <row r="340" spans="1:6" x14ac:dyDescent="0.2">
      <c r="A340" s="23">
        <v>44242</v>
      </c>
      <c r="B340" s="11">
        <v>221</v>
      </c>
      <c r="C340" s="5" t="s">
        <v>315</v>
      </c>
      <c r="D340" s="11">
        <v>2</v>
      </c>
      <c r="E340" s="51">
        <v>2.5</v>
      </c>
      <c r="F340" s="12">
        <f t="shared" si="5"/>
        <v>5</v>
      </c>
    </row>
    <row r="341" spans="1:6" x14ac:dyDescent="0.2">
      <c r="A341" s="23">
        <v>44242</v>
      </c>
      <c r="B341" s="11">
        <v>222</v>
      </c>
      <c r="C341" s="5" t="s">
        <v>316</v>
      </c>
      <c r="D341" s="11">
        <v>1</v>
      </c>
      <c r="E341" s="51">
        <v>2.5</v>
      </c>
      <c r="F341" s="12">
        <f t="shared" si="5"/>
        <v>2.5</v>
      </c>
    </row>
    <row r="342" spans="1:6" x14ac:dyDescent="0.2">
      <c r="A342" s="23">
        <v>44242</v>
      </c>
      <c r="B342" s="11">
        <v>230</v>
      </c>
      <c r="C342" s="5" t="s">
        <v>324</v>
      </c>
      <c r="D342" s="11">
        <v>1</v>
      </c>
      <c r="E342" s="51">
        <v>4.5</v>
      </c>
      <c r="F342" s="12">
        <f t="shared" si="5"/>
        <v>4.5</v>
      </c>
    </row>
    <row r="343" spans="1:6" x14ac:dyDescent="0.2">
      <c r="A343" s="23">
        <v>44242</v>
      </c>
      <c r="B343" s="11">
        <v>231</v>
      </c>
      <c r="C343" s="5" t="s">
        <v>325</v>
      </c>
      <c r="D343" s="11">
        <v>4</v>
      </c>
      <c r="E343" s="51">
        <v>4.5</v>
      </c>
      <c r="F343" s="12">
        <f t="shared" si="5"/>
        <v>18</v>
      </c>
    </row>
    <row r="344" spans="1:6" x14ac:dyDescent="0.2">
      <c r="A344" s="23">
        <v>44242</v>
      </c>
      <c r="B344" s="11">
        <v>232</v>
      </c>
      <c r="C344" s="5" t="s">
        <v>326</v>
      </c>
      <c r="D344" s="11">
        <v>5</v>
      </c>
      <c r="E344" s="51">
        <v>4.5</v>
      </c>
      <c r="F344" s="12">
        <f t="shared" si="5"/>
        <v>22.5</v>
      </c>
    </row>
    <row r="345" spans="1:6" x14ac:dyDescent="0.2">
      <c r="A345" s="23">
        <v>44242</v>
      </c>
      <c r="B345" s="11">
        <v>233</v>
      </c>
      <c r="C345" s="5" t="s">
        <v>327</v>
      </c>
      <c r="D345" s="11">
        <v>2</v>
      </c>
      <c r="E345" s="51">
        <v>4.5</v>
      </c>
      <c r="F345" s="12">
        <f t="shared" si="5"/>
        <v>9</v>
      </c>
    </row>
    <row r="346" spans="1:6" x14ac:dyDescent="0.2">
      <c r="A346" s="23">
        <v>44242</v>
      </c>
      <c r="B346" s="11">
        <v>234</v>
      </c>
      <c r="C346" s="5" t="s">
        <v>328</v>
      </c>
      <c r="D346" s="11">
        <v>4</v>
      </c>
      <c r="E346" s="51">
        <v>17.5</v>
      </c>
      <c r="F346" s="12">
        <f t="shared" si="5"/>
        <v>70</v>
      </c>
    </row>
    <row r="347" spans="1:6" x14ac:dyDescent="0.2">
      <c r="A347" s="23">
        <v>44242</v>
      </c>
      <c r="B347" s="11">
        <v>235</v>
      </c>
      <c r="C347" s="5" t="s">
        <v>329</v>
      </c>
      <c r="D347" s="11">
        <v>2</v>
      </c>
      <c r="E347" s="51">
        <v>17.5</v>
      </c>
      <c r="F347" s="12">
        <f t="shared" si="5"/>
        <v>35</v>
      </c>
    </row>
    <row r="348" spans="1:6" x14ac:dyDescent="0.2">
      <c r="A348" s="23">
        <v>44242</v>
      </c>
      <c r="B348" s="11">
        <v>236</v>
      </c>
      <c r="C348" s="5" t="s">
        <v>330</v>
      </c>
      <c r="D348" s="11">
        <v>5</v>
      </c>
      <c r="E348" s="51">
        <v>14.5</v>
      </c>
      <c r="F348" s="12">
        <f t="shared" si="5"/>
        <v>72.5</v>
      </c>
    </row>
    <row r="349" spans="1:6" x14ac:dyDescent="0.2">
      <c r="A349" s="23">
        <v>44242</v>
      </c>
      <c r="B349" s="11">
        <v>237</v>
      </c>
      <c r="C349" s="5" t="s">
        <v>331</v>
      </c>
      <c r="D349" s="11">
        <v>2</v>
      </c>
      <c r="E349" s="51">
        <v>14.5</v>
      </c>
      <c r="F349" s="12">
        <f t="shared" si="5"/>
        <v>29</v>
      </c>
    </row>
    <row r="350" spans="1:6" x14ac:dyDescent="0.2">
      <c r="A350" s="23">
        <v>44242</v>
      </c>
      <c r="B350" s="11">
        <v>238</v>
      </c>
      <c r="C350" s="5" t="s">
        <v>332</v>
      </c>
      <c r="D350" s="11">
        <v>1</v>
      </c>
      <c r="E350" s="51">
        <v>4</v>
      </c>
      <c r="F350" s="12">
        <f t="shared" si="5"/>
        <v>4</v>
      </c>
    </row>
    <row r="351" spans="1:6" x14ac:dyDescent="0.2">
      <c r="A351" s="23">
        <v>44242</v>
      </c>
      <c r="B351" s="11">
        <v>239</v>
      </c>
      <c r="C351" s="5" t="s">
        <v>333</v>
      </c>
      <c r="D351" s="11">
        <v>3</v>
      </c>
      <c r="E351" s="51">
        <v>4</v>
      </c>
      <c r="F351" s="12">
        <f t="shared" si="5"/>
        <v>12</v>
      </c>
    </row>
    <row r="352" spans="1:6" x14ac:dyDescent="0.2">
      <c r="A352" s="23">
        <v>44242</v>
      </c>
      <c r="B352" s="11">
        <v>240</v>
      </c>
      <c r="C352" s="5" t="s">
        <v>334</v>
      </c>
      <c r="D352" s="11">
        <v>1</v>
      </c>
      <c r="E352" s="51">
        <v>4.5</v>
      </c>
      <c r="F352" s="12">
        <f t="shared" si="5"/>
        <v>4.5</v>
      </c>
    </row>
    <row r="353" spans="1:8" x14ac:dyDescent="0.2">
      <c r="A353" s="23">
        <v>44242</v>
      </c>
      <c r="B353" s="11">
        <v>241</v>
      </c>
      <c r="C353" s="5" t="s">
        <v>335</v>
      </c>
      <c r="D353" s="11">
        <v>2</v>
      </c>
      <c r="E353" s="51">
        <v>4.5</v>
      </c>
      <c r="F353" s="12">
        <f t="shared" si="5"/>
        <v>9</v>
      </c>
    </row>
    <row r="354" spans="1:8" x14ac:dyDescent="0.2">
      <c r="A354" s="23">
        <v>44242</v>
      </c>
      <c r="B354" s="11">
        <v>242</v>
      </c>
      <c r="C354" s="5" t="s">
        <v>336</v>
      </c>
      <c r="D354" s="11">
        <v>2</v>
      </c>
      <c r="E354" s="51">
        <v>5.5</v>
      </c>
      <c r="F354" s="12">
        <f t="shared" si="5"/>
        <v>11</v>
      </c>
    </row>
    <row r="355" spans="1:8" x14ac:dyDescent="0.2">
      <c r="A355" s="23">
        <v>44242</v>
      </c>
      <c r="B355" s="11">
        <v>243</v>
      </c>
      <c r="C355" s="5" t="s">
        <v>337</v>
      </c>
      <c r="D355" s="11">
        <v>4</v>
      </c>
      <c r="E355" s="51">
        <v>5.5</v>
      </c>
      <c r="F355" s="12">
        <f t="shared" si="5"/>
        <v>22</v>
      </c>
    </row>
    <row r="356" spans="1:8" x14ac:dyDescent="0.2">
      <c r="A356" s="23">
        <v>44242</v>
      </c>
      <c r="B356" s="11">
        <v>244</v>
      </c>
      <c r="C356" s="5" t="s">
        <v>338</v>
      </c>
      <c r="D356" s="11">
        <v>3</v>
      </c>
      <c r="E356" s="51">
        <v>4</v>
      </c>
      <c r="F356" s="12">
        <f t="shared" ref="F356:F390" si="6">D356*E356</f>
        <v>12</v>
      </c>
    </row>
    <row r="357" spans="1:8" x14ac:dyDescent="0.2">
      <c r="A357" s="23">
        <v>44242</v>
      </c>
      <c r="B357" s="11">
        <v>245</v>
      </c>
      <c r="C357" s="5" t="s">
        <v>339</v>
      </c>
      <c r="D357" s="11">
        <v>4</v>
      </c>
      <c r="E357" s="51">
        <v>4</v>
      </c>
      <c r="F357" s="12">
        <f t="shared" si="6"/>
        <v>16</v>
      </c>
    </row>
    <row r="358" spans="1:8" x14ac:dyDescent="0.2">
      <c r="A358" s="23">
        <v>44242</v>
      </c>
      <c r="B358" s="11">
        <v>246</v>
      </c>
      <c r="C358" s="5" t="s">
        <v>340</v>
      </c>
      <c r="D358" s="11">
        <v>1</v>
      </c>
      <c r="E358" s="51">
        <v>2.5</v>
      </c>
      <c r="F358" s="12">
        <f t="shared" si="6"/>
        <v>2.5</v>
      </c>
    </row>
    <row r="359" spans="1:8" x14ac:dyDescent="0.2">
      <c r="A359" s="23">
        <v>44242</v>
      </c>
      <c r="B359" s="11">
        <v>247</v>
      </c>
      <c r="C359" s="5" t="s">
        <v>341</v>
      </c>
      <c r="D359" s="11">
        <v>3</v>
      </c>
      <c r="E359" s="51">
        <v>2.5</v>
      </c>
      <c r="F359" s="12">
        <f t="shared" si="6"/>
        <v>7.5</v>
      </c>
    </row>
    <row r="360" spans="1:8" x14ac:dyDescent="0.2">
      <c r="A360" s="23">
        <v>44242</v>
      </c>
      <c r="B360" s="11">
        <v>248</v>
      </c>
      <c r="C360" s="5" t="s">
        <v>342</v>
      </c>
      <c r="D360" s="11">
        <v>1</v>
      </c>
      <c r="E360" s="51">
        <v>2.5</v>
      </c>
      <c r="F360" s="12">
        <f t="shared" si="6"/>
        <v>2.5</v>
      </c>
    </row>
    <row r="361" spans="1:8" x14ac:dyDescent="0.2">
      <c r="A361" s="23">
        <v>44260</v>
      </c>
      <c r="B361" s="11">
        <v>106</v>
      </c>
      <c r="C361" s="5" t="s">
        <v>200</v>
      </c>
      <c r="D361" s="11">
        <v>10</v>
      </c>
      <c r="E361" s="51">
        <v>16</v>
      </c>
      <c r="F361" s="12">
        <f t="shared" si="6"/>
        <v>160</v>
      </c>
      <c r="H361" s="11"/>
    </row>
    <row r="362" spans="1:8" x14ac:dyDescent="0.2">
      <c r="A362" s="23">
        <v>44260</v>
      </c>
      <c r="B362" s="11">
        <v>107</v>
      </c>
      <c r="C362" s="5" t="s">
        <v>201</v>
      </c>
      <c r="D362" s="11">
        <v>6</v>
      </c>
      <c r="E362" s="51">
        <v>16</v>
      </c>
      <c r="F362" s="12">
        <f t="shared" si="6"/>
        <v>96</v>
      </c>
      <c r="H362" s="11"/>
    </row>
    <row r="363" spans="1:8" x14ac:dyDescent="0.2">
      <c r="A363" s="23">
        <v>44260</v>
      </c>
      <c r="B363" s="11">
        <v>108</v>
      </c>
      <c r="C363" s="5" t="s">
        <v>202</v>
      </c>
      <c r="D363" s="11">
        <v>2</v>
      </c>
      <c r="E363" s="51">
        <v>16</v>
      </c>
      <c r="F363" s="12">
        <f t="shared" si="6"/>
        <v>32</v>
      </c>
      <c r="H363" s="11"/>
    </row>
    <row r="364" spans="1:8" x14ac:dyDescent="0.2">
      <c r="A364" s="23">
        <v>44260</v>
      </c>
      <c r="B364" s="11">
        <v>112</v>
      </c>
      <c r="C364" s="5" t="s">
        <v>206</v>
      </c>
      <c r="D364" s="11">
        <v>2</v>
      </c>
      <c r="E364" s="51">
        <v>13</v>
      </c>
      <c r="F364" s="12">
        <f t="shared" si="6"/>
        <v>26</v>
      </c>
    </row>
    <row r="365" spans="1:8" x14ac:dyDescent="0.2">
      <c r="A365" s="23">
        <v>44260</v>
      </c>
      <c r="B365" s="11">
        <v>113</v>
      </c>
      <c r="C365" s="5" t="s">
        <v>207</v>
      </c>
      <c r="D365" s="11">
        <v>5</v>
      </c>
      <c r="E365" s="51">
        <v>13</v>
      </c>
      <c r="F365" s="12">
        <f t="shared" si="6"/>
        <v>65</v>
      </c>
    </row>
    <row r="366" spans="1:8" x14ac:dyDescent="0.2">
      <c r="A366" s="23">
        <v>44260</v>
      </c>
      <c r="B366" s="11">
        <v>114</v>
      </c>
      <c r="C366" s="5" t="s">
        <v>208</v>
      </c>
      <c r="D366" s="11">
        <v>10</v>
      </c>
      <c r="E366" s="51">
        <v>13</v>
      </c>
      <c r="F366" s="12">
        <f t="shared" si="6"/>
        <v>130</v>
      </c>
    </row>
    <row r="367" spans="1:8" x14ac:dyDescent="0.2">
      <c r="A367" s="23">
        <v>44260</v>
      </c>
      <c r="B367" s="11">
        <v>181</v>
      </c>
      <c r="C367" s="5" t="s">
        <v>275</v>
      </c>
      <c r="D367" s="11">
        <v>4</v>
      </c>
      <c r="E367" s="51">
        <v>10</v>
      </c>
      <c r="F367" s="12">
        <f t="shared" si="6"/>
        <v>40</v>
      </c>
    </row>
    <row r="368" spans="1:8" x14ac:dyDescent="0.2">
      <c r="A368" s="23">
        <v>44260</v>
      </c>
      <c r="B368" s="11">
        <v>182</v>
      </c>
      <c r="C368" s="5" t="s">
        <v>276</v>
      </c>
      <c r="D368" s="11">
        <v>5</v>
      </c>
      <c r="E368" s="51">
        <v>10</v>
      </c>
      <c r="F368" s="12">
        <f t="shared" si="6"/>
        <v>50</v>
      </c>
    </row>
    <row r="369" spans="1:8" x14ac:dyDescent="0.2">
      <c r="A369" s="23">
        <v>44260</v>
      </c>
      <c r="B369" s="11">
        <v>183</v>
      </c>
      <c r="C369" s="5" t="s">
        <v>277</v>
      </c>
      <c r="D369" s="11">
        <v>8</v>
      </c>
      <c r="E369" s="51">
        <v>10</v>
      </c>
      <c r="F369" s="12">
        <f t="shared" si="6"/>
        <v>80</v>
      </c>
    </row>
    <row r="370" spans="1:8" x14ac:dyDescent="0.2">
      <c r="A370" s="23">
        <v>44260</v>
      </c>
      <c r="B370" s="11">
        <v>184</v>
      </c>
      <c r="C370" s="5" t="s">
        <v>278</v>
      </c>
      <c r="D370" s="11">
        <v>10</v>
      </c>
      <c r="E370" s="51">
        <v>11.5</v>
      </c>
      <c r="F370" s="12">
        <f t="shared" si="6"/>
        <v>115</v>
      </c>
    </row>
    <row r="371" spans="1:8" x14ac:dyDescent="0.2">
      <c r="A371" s="23">
        <v>44260</v>
      </c>
      <c r="B371" s="11">
        <v>185</v>
      </c>
      <c r="C371" s="5" t="s">
        <v>279</v>
      </c>
      <c r="D371" s="11">
        <v>5</v>
      </c>
      <c r="E371" s="51">
        <v>11.5</v>
      </c>
      <c r="F371" s="12">
        <f t="shared" si="6"/>
        <v>57.5</v>
      </c>
    </row>
    <row r="372" spans="1:8" x14ac:dyDescent="0.2">
      <c r="A372" s="23">
        <v>44260</v>
      </c>
      <c r="B372" s="11">
        <v>186</v>
      </c>
      <c r="C372" s="5" t="s">
        <v>280</v>
      </c>
      <c r="D372" s="11">
        <v>9</v>
      </c>
      <c r="E372" s="51">
        <v>11.5</v>
      </c>
      <c r="F372" s="12">
        <f t="shared" si="6"/>
        <v>103.5</v>
      </c>
      <c r="H372" s="13"/>
    </row>
    <row r="373" spans="1:8" x14ac:dyDescent="0.2">
      <c r="A373" s="23">
        <v>44267</v>
      </c>
      <c r="B373" s="11">
        <v>139</v>
      </c>
      <c r="C373" s="5" t="s">
        <v>233</v>
      </c>
      <c r="D373" s="11">
        <f t="shared" ref="D373:D390" si="7">D37+5</f>
        <v>9</v>
      </c>
      <c r="E373" s="51">
        <v>22</v>
      </c>
      <c r="F373" s="12">
        <f t="shared" si="6"/>
        <v>198</v>
      </c>
      <c r="H373" s="57"/>
    </row>
    <row r="374" spans="1:8" x14ac:dyDescent="0.2">
      <c r="A374" s="23">
        <v>44267</v>
      </c>
      <c r="B374" s="11">
        <v>140</v>
      </c>
      <c r="C374" s="5" t="s">
        <v>234</v>
      </c>
      <c r="D374" s="11">
        <f t="shared" si="7"/>
        <v>8</v>
      </c>
      <c r="E374" s="51">
        <v>22</v>
      </c>
      <c r="F374" s="12">
        <f t="shared" si="6"/>
        <v>176</v>
      </c>
      <c r="H374" s="9"/>
    </row>
    <row r="375" spans="1:8" x14ac:dyDescent="0.2">
      <c r="A375" s="23">
        <v>44267</v>
      </c>
      <c r="B375" s="11">
        <v>141</v>
      </c>
      <c r="C375" s="5" t="s">
        <v>235</v>
      </c>
      <c r="D375" s="11">
        <f t="shared" si="7"/>
        <v>9</v>
      </c>
      <c r="E375" s="51">
        <v>22</v>
      </c>
      <c r="F375" s="12">
        <f t="shared" si="6"/>
        <v>198</v>
      </c>
      <c r="H375" s="9"/>
    </row>
    <row r="376" spans="1:8" x14ac:dyDescent="0.2">
      <c r="A376" s="23">
        <v>44267</v>
      </c>
      <c r="B376" s="11">
        <v>148</v>
      </c>
      <c r="C376" s="5" t="s">
        <v>242</v>
      </c>
      <c r="D376" s="11">
        <f t="shared" si="7"/>
        <v>10</v>
      </c>
      <c r="E376" s="51">
        <v>22</v>
      </c>
      <c r="F376" s="12">
        <f t="shared" si="6"/>
        <v>220</v>
      </c>
      <c r="H376" s="9"/>
    </row>
    <row r="377" spans="1:8" x14ac:dyDescent="0.2">
      <c r="A377" s="23">
        <v>44267</v>
      </c>
      <c r="B377" s="11">
        <v>149</v>
      </c>
      <c r="C377" s="5" t="s">
        <v>243</v>
      </c>
      <c r="D377" s="11">
        <f t="shared" si="7"/>
        <v>8</v>
      </c>
      <c r="E377" s="51">
        <v>22</v>
      </c>
      <c r="F377" s="12">
        <f t="shared" si="6"/>
        <v>176</v>
      </c>
      <c r="H377" s="9"/>
    </row>
    <row r="378" spans="1:8" x14ac:dyDescent="0.2">
      <c r="A378" s="23">
        <v>44267</v>
      </c>
      <c r="B378" s="11">
        <v>150</v>
      </c>
      <c r="C378" s="5" t="s">
        <v>244</v>
      </c>
      <c r="D378" s="11">
        <f t="shared" si="7"/>
        <v>10</v>
      </c>
      <c r="E378" s="51">
        <v>22</v>
      </c>
      <c r="F378" s="12">
        <f t="shared" si="6"/>
        <v>220</v>
      </c>
      <c r="H378" s="9"/>
    </row>
    <row r="379" spans="1:8" x14ac:dyDescent="0.2">
      <c r="A379" s="23">
        <v>44267</v>
      </c>
      <c r="B379" s="11">
        <v>157</v>
      </c>
      <c r="C379" s="5" t="s">
        <v>251</v>
      </c>
      <c r="D379" s="11">
        <f t="shared" si="7"/>
        <v>9</v>
      </c>
      <c r="E379" s="51">
        <v>14.5</v>
      </c>
      <c r="F379" s="12">
        <f t="shared" si="6"/>
        <v>130.5</v>
      </c>
      <c r="H379" s="9"/>
    </row>
    <row r="380" spans="1:8" x14ac:dyDescent="0.2">
      <c r="A380" s="23">
        <v>44267</v>
      </c>
      <c r="B380" s="11">
        <v>158</v>
      </c>
      <c r="C380" s="5" t="s">
        <v>252</v>
      </c>
      <c r="D380" s="11">
        <f t="shared" si="7"/>
        <v>9</v>
      </c>
      <c r="E380" s="51">
        <v>14.5</v>
      </c>
      <c r="F380" s="12">
        <f t="shared" si="6"/>
        <v>130.5</v>
      </c>
      <c r="H380" s="9"/>
    </row>
    <row r="381" spans="1:8" x14ac:dyDescent="0.2">
      <c r="A381" s="23">
        <v>44267</v>
      </c>
      <c r="B381" s="11">
        <v>159</v>
      </c>
      <c r="C381" s="5" t="s">
        <v>253</v>
      </c>
      <c r="D381" s="11">
        <f t="shared" si="7"/>
        <v>9</v>
      </c>
      <c r="E381" s="51">
        <v>14.5</v>
      </c>
      <c r="F381" s="12">
        <f t="shared" si="6"/>
        <v>130.5</v>
      </c>
      <c r="H381" s="9"/>
    </row>
    <row r="382" spans="1:8" x14ac:dyDescent="0.2">
      <c r="A382" s="23">
        <v>44267</v>
      </c>
      <c r="B382" s="11">
        <v>166</v>
      </c>
      <c r="C382" s="5" t="s">
        <v>260</v>
      </c>
      <c r="D382" s="11">
        <f t="shared" si="7"/>
        <v>9</v>
      </c>
      <c r="E382" s="51">
        <v>14.5</v>
      </c>
      <c r="F382" s="12">
        <f t="shared" si="6"/>
        <v>130.5</v>
      </c>
      <c r="H382" s="9"/>
    </row>
    <row r="383" spans="1:8" x14ac:dyDescent="0.2">
      <c r="A383" s="23">
        <v>44267</v>
      </c>
      <c r="B383" s="11">
        <v>167</v>
      </c>
      <c r="C383" s="5" t="s">
        <v>261</v>
      </c>
      <c r="D383" s="11">
        <f t="shared" si="7"/>
        <v>11</v>
      </c>
      <c r="E383" s="51">
        <v>14.5</v>
      </c>
      <c r="F383" s="12">
        <f t="shared" si="6"/>
        <v>159.5</v>
      </c>
      <c r="H383" s="9"/>
    </row>
    <row r="384" spans="1:8" x14ac:dyDescent="0.2">
      <c r="A384" s="23">
        <v>44267</v>
      </c>
      <c r="B384" s="11">
        <v>168</v>
      </c>
      <c r="C384" s="5" t="s">
        <v>262</v>
      </c>
      <c r="D384" s="11">
        <f t="shared" si="7"/>
        <v>10</v>
      </c>
      <c r="E384" s="51">
        <v>14.5</v>
      </c>
      <c r="F384" s="12">
        <f t="shared" si="6"/>
        <v>145</v>
      </c>
      <c r="H384" s="9"/>
    </row>
    <row r="385" spans="1:8" x14ac:dyDescent="0.2">
      <c r="A385" s="23">
        <v>44267</v>
      </c>
      <c r="B385" s="11">
        <v>175</v>
      </c>
      <c r="C385" s="5" t="s">
        <v>269</v>
      </c>
      <c r="D385" s="11">
        <f t="shared" si="7"/>
        <v>9</v>
      </c>
      <c r="E385" s="51">
        <v>29.5</v>
      </c>
      <c r="F385" s="12">
        <f t="shared" si="6"/>
        <v>265.5</v>
      </c>
      <c r="H385" s="9"/>
    </row>
    <row r="386" spans="1:8" x14ac:dyDescent="0.2">
      <c r="A386" s="23">
        <v>44267</v>
      </c>
      <c r="B386" s="11">
        <v>176</v>
      </c>
      <c r="C386" s="5" t="s">
        <v>270</v>
      </c>
      <c r="D386" s="11">
        <f t="shared" si="7"/>
        <v>9</v>
      </c>
      <c r="E386" s="51">
        <v>29.5</v>
      </c>
      <c r="F386" s="12">
        <f t="shared" si="6"/>
        <v>265.5</v>
      </c>
      <c r="H386" s="9"/>
    </row>
    <row r="387" spans="1:8" x14ac:dyDescent="0.2">
      <c r="A387" s="23">
        <v>44267</v>
      </c>
      <c r="B387" s="11">
        <v>177</v>
      </c>
      <c r="C387" s="5" t="s">
        <v>271</v>
      </c>
      <c r="D387" s="11">
        <f t="shared" si="7"/>
        <v>9</v>
      </c>
      <c r="E387" s="51">
        <v>29.5</v>
      </c>
      <c r="F387" s="12">
        <f t="shared" si="6"/>
        <v>265.5</v>
      </c>
      <c r="H387" s="9"/>
    </row>
    <row r="388" spans="1:8" x14ac:dyDescent="0.2">
      <c r="A388" s="23">
        <v>44267</v>
      </c>
      <c r="B388" s="11">
        <v>184</v>
      </c>
      <c r="C388" s="5" t="s">
        <v>278</v>
      </c>
      <c r="D388" s="11">
        <f t="shared" si="7"/>
        <v>9</v>
      </c>
      <c r="E388" s="51">
        <v>11.5</v>
      </c>
      <c r="F388" s="12">
        <f t="shared" si="6"/>
        <v>103.5</v>
      </c>
      <c r="H388" s="9"/>
    </row>
    <row r="389" spans="1:8" x14ac:dyDescent="0.2">
      <c r="A389" s="23">
        <v>44267</v>
      </c>
      <c r="B389" s="11">
        <v>185</v>
      </c>
      <c r="C389" s="5" t="s">
        <v>279</v>
      </c>
      <c r="D389" s="11">
        <f t="shared" si="7"/>
        <v>8</v>
      </c>
      <c r="E389" s="51">
        <v>11.5</v>
      </c>
      <c r="F389" s="12">
        <f t="shared" si="6"/>
        <v>92</v>
      </c>
      <c r="H389" s="9"/>
    </row>
    <row r="390" spans="1:8" x14ac:dyDescent="0.2">
      <c r="A390" s="23">
        <v>44267</v>
      </c>
      <c r="B390" s="11">
        <v>186</v>
      </c>
      <c r="C390" s="5" t="s">
        <v>280</v>
      </c>
      <c r="D390" s="11">
        <f t="shared" si="7"/>
        <v>9</v>
      </c>
      <c r="E390" s="51">
        <v>11.5</v>
      </c>
      <c r="F390" s="12">
        <f t="shared" si="6"/>
        <v>103.5</v>
      </c>
      <c r="H390" s="9"/>
    </row>
  </sheetData>
  <mergeCells count="1">
    <mergeCell ref="H5:I6"/>
  </mergeCells>
  <conditionalFormatting sqref="F5:F1048576 F1:F2">
    <cfRule type="cellIs" dxfId="27" priority="1" stopIfTrue="1" operator="equal">
      <formula>0</formula>
    </cfRule>
  </conditionalFormatting>
  <pageMargins left="0.75" right="0.75" top="1" bottom="1" header="0.5" footer="0.5"/>
  <headerFooter alignWithMargin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0E40-D8A5-4A03-9CE7-FFD343ECED53}">
  <dimension ref="A7:C11"/>
  <sheetViews>
    <sheetView workbookViewId="0">
      <selection activeCell="C16" sqref="C16"/>
    </sheetView>
  </sheetViews>
  <sheetFormatPr defaultRowHeight="18" x14ac:dyDescent="0.25"/>
  <cols>
    <col min="1" max="1" width="20.5" style="3" bestFit="1" customWidth="1"/>
    <col min="2" max="2" width="18.1640625" style="3" bestFit="1" customWidth="1"/>
    <col min="3" max="3" width="60.1640625" style="3" bestFit="1" customWidth="1"/>
    <col min="4" max="4" width="19.1640625" style="2" bestFit="1" customWidth="1"/>
    <col min="5" max="5" width="25.83203125" style="2" bestFit="1" customWidth="1"/>
    <col min="6" max="6" width="19.1640625" style="2" bestFit="1" customWidth="1"/>
    <col min="7" max="16384" width="9.33203125" style="2"/>
  </cols>
  <sheetData>
    <row r="7" spans="1:3" x14ac:dyDescent="0.25">
      <c r="A7" s="3" t="s">
        <v>143</v>
      </c>
      <c r="B7" s="3" t="s">
        <v>144</v>
      </c>
      <c r="C7" s="3" t="s">
        <v>145</v>
      </c>
    </row>
    <row r="8" spans="1:3" x14ac:dyDescent="0.25">
      <c r="A8" s="3" t="s">
        <v>146</v>
      </c>
      <c r="B8" s="3">
        <v>1064</v>
      </c>
      <c r="C8" s="58">
        <v>12078</v>
      </c>
    </row>
    <row r="9" spans="1:3" x14ac:dyDescent="0.25">
      <c r="A9" s="3" t="s">
        <v>147</v>
      </c>
      <c r="B9" s="3">
        <v>123</v>
      </c>
      <c r="C9" s="58">
        <v>1263</v>
      </c>
    </row>
    <row r="10" spans="1:3" x14ac:dyDescent="0.25">
      <c r="A10" s="3" t="s">
        <v>148</v>
      </c>
      <c r="B10" s="3">
        <v>240</v>
      </c>
      <c r="C10" s="58">
        <v>4065</v>
      </c>
    </row>
    <row r="11" spans="1:3" x14ac:dyDescent="0.25">
      <c r="A11" s="3" t="s">
        <v>149</v>
      </c>
      <c r="B11" s="3">
        <v>1427</v>
      </c>
      <c r="C11" s="58">
        <v>17406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AF66-28CC-4AD1-8A48-EE38BAACF291}">
  <dimension ref="A6:E39"/>
  <sheetViews>
    <sheetView workbookViewId="0">
      <selection activeCell="C16" sqref="C16"/>
    </sheetView>
  </sheetViews>
  <sheetFormatPr defaultRowHeight="12" x14ac:dyDescent="0.2"/>
  <cols>
    <col min="1" max="1" width="12.5" style="97" customWidth="1"/>
    <col min="2" max="5" width="14.83203125" style="97" customWidth="1"/>
    <col min="6" max="16384" width="9.33203125" style="98"/>
  </cols>
  <sheetData>
    <row r="6" spans="1:5" x14ac:dyDescent="0.2">
      <c r="A6" s="102" t="s">
        <v>353</v>
      </c>
    </row>
    <row r="8" spans="1:5" x14ac:dyDescent="0.2">
      <c r="A8" s="100" t="s">
        <v>354</v>
      </c>
      <c r="B8" s="99" t="s">
        <v>349</v>
      </c>
      <c r="C8" s="99" t="s">
        <v>350</v>
      </c>
      <c r="D8" s="99" t="s">
        <v>351</v>
      </c>
      <c r="E8" s="99" t="s">
        <v>352</v>
      </c>
    </row>
    <row r="9" spans="1:5" x14ac:dyDescent="0.2">
      <c r="A9" s="101" t="s">
        <v>146</v>
      </c>
      <c r="B9" s="97">
        <v>1064</v>
      </c>
      <c r="C9" s="105">
        <v>12078</v>
      </c>
      <c r="D9" s="97">
        <v>548</v>
      </c>
      <c r="E9" s="105">
        <v>20738.5</v>
      </c>
    </row>
    <row r="10" spans="1:5" x14ac:dyDescent="0.2">
      <c r="A10" s="101" t="s">
        <v>147</v>
      </c>
      <c r="B10" s="97">
        <v>123</v>
      </c>
      <c r="C10" s="105">
        <v>1263</v>
      </c>
      <c r="D10" s="97">
        <v>438</v>
      </c>
      <c r="E10" s="105">
        <v>7546.375</v>
      </c>
    </row>
    <row r="11" spans="1:5" x14ac:dyDescent="0.2">
      <c r="A11" s="101" t="s">
        <v>148</v>
      </c>
      <c r="B11" s="97">
        <v>240</v>
      </c>
      <c r="C11" s="105">
        <v>4065</v>
      </c>
      <c r="D11" s="97">
        <v>270</v>
      </c>
      <c r="E11" s="105">
        <v>9397.5</v>
      </c>
    </row>
    <row r="18" spans="1:4" x14ac:dyDescent="0.2">
      <c r="A18" s="100" t="s">
        <v>354</v>
      </c>
      <c r="B18" s="99" t="s">
        <v>146</v>
      </c>
      <c r="C18" s="99" t="s">
        <v>147</v>
      </c>
      <c r="D18" s="99" t="s">
        <v>148</v>
      </c>
    </row>
    <row r="19" spans="1:4" x14ac:dyDescent="0.2">
      <c r="A19" s="104" t="s">
        <v>349</v>
      </c>
      <c r="B19" s="103">
        <v>1064</v>
      </c>
      <c r="C19" s="103">
        <v>123</v>
      </c>
      <c r="D19" s="103">
        <v>240</v>
      </c>
    </row>
    <row r="20" spans="1:4" x14ac:dyDescent="0.2">
      <c r="A20" s="104" t="s">
        <v>350</v>
      </c>
      <c r="B20" s="106">
        <v>12078</v>
      </c>
      <c r="C20" s="106">
        <v>1263</v>
      </c>
      <c r="D20" s="106">
        <v>4065</v>
      </c>
    </row>
    <row r="21" spans="1:4" x14ac:dyDescent="0.2">
      <c r="A21" s="104" t="s">
        <v>351</v>
      </c>
      <c r="B21" s="103">
        <v>548</v>
      </c>
      <c r="C21" s="103">
        <v>438</v>
      </c>
      <c r="D21" s="103">
        <v>270</v>
      </c>
    </row>
    <row r="22" spans="1:4" x14ac:dyDescent="0.2">
      <c r="A22" s="104" t="s">
        <v>352</v>
      </c>
      <c r="B22" s="106">
        <v>20738.5</v>
      </c>
      <c r="C22" s="106">
        <v>7546.375</v>
      </c>
      <c r="D22" s="106">
        <v>9397.5</v>
      </c>
    </row>
    <row r="27" spans="1:4" x14ac:dyDescent="0.2">
      <c r="A27" s="102" t="s">
        <v>355</v>
      </c>
    </row>
    <row r="29" spans="1:4" x14ac:dyDescent="0.2">
      <c r="A29" s="100" t="s">
        <v>354</v>
      </c>
      <c r="B29" s="99" t="s">
        <v>146</v>
      </c>
      <c r="C29" s="99" t="s">
        <v>147</v>
      </c>
      <c r="D29" s="99" t="s">
        <v>148</v>
      </c>
    </row>
    <row r="30" spans="1:4" x14ac:dyDescent="0.2">
      <c r="A30" s="104" t="s">
        <v>349</v>
      </c>
      <c r="B30" s="103">
        <v>1064</v>
      </c>
      <c r="C30" s="103">
        <v>123</v>
      </c>
      <c r="D30" s="103">
        <v>240</v>
      </c>
    </row>
    <row r="31" spans="1:4" x14ac:dyDescent="0.2">
      <c r="A31" s="104" t="s">
        <v>351</v>
      </c>
      <c r="B31" s="103">
        <v>548</v>
      </c>
      <c r="C31" s="103">
        <v>438</v>
      </c>
      <c r="D31" s="103">
        <v>270</v>
      </c>
    </row>
    <row r="35" spans="1:4" x14ac:dyDescent="0.2">
      <c r="A35" s="102" t="s">
        <v>356</v>
      </c>
    </row>
    <row r="37" spans="1:4" x14ac:dyDescent="0.2">
      <c r="A37" s="100" t="s">
        <v>354</v>
      </c>
      <c r="B37" s="99" t="s">
        <v>146</v>
      </c>
      <c r="C37" s="99" t="s">
        <v>147</v>
      </c>
      <c r="D37" s="99" t="s">
        <v>148</v>
      </c>
    </row>
    <row r="38" spans="1:4" x14ac:dyDescent="0.2">
      <c r="A38" s="104" t="s">
        <v>350</v>
      </c>
      <c r="B38" s="106">
        <v>12078</v>
      </c>
      <c r="C38" s="106">
        <v>1263</v>
      </c>
      <c r="D38" s="106">
        <v>4065</v>
      </c>
    </row>
    <row r="39" spans="1:4" x14ac:dyDescent="0.2">
      <c r="A39" s="104" t="s">
        <v>352</v>
      </c>
      <c r="B39" s="106">
        <v>20738.5</v>
      </c>
      <c r="C39" s="106">
        <v>7546.375</v>
      </c>
      <c r="D39" s="106">
        <v>9397.5</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5379-B032-4DFE-A78F-A1CA64202174}">
  <dimension ref="A1:L238"/>
  <sheetViews>
    <sheetView zoomScale="75" zoomScaleNormal="75" workbookViewId="0">
      <pane ySplit="10" topLeftCell="A11" activePane="bottomLeft" state="frozen"/>
      <selection activeCell="C16" sqref="C16"/>
      <selection pane="bottomLeft" activeCell="C16" sqref="C16"/>
    </sheetView>
  </sheetViews>
  <sheetFormatPr defaultRowHeight="18" x14ac:dyDescent="0.2"/>
  <cols>
    <col min="1" max="1" width="22.1640625" style="5" customWidth="1"/>
    <col min="2" max="2" width="19.83203125" style="23" customWidth="1"/>
    <col min="3" max="3" width="21.33203125" style="63" customWidth="1"/>
    <col min="4" max="4" width="69.83203125" style="5" customWidth="1"/>
    <col min="5" max="5" width="9.33203125" style="11"/>
    <col min="6" max="6" width="19" style="12" customWidth="1"/>
    <col min="7" max="7" width="24.33203125" style="60" customWidth="1"/>
    <col min="8" max="8" width="19" style="12" customWidth="1"/>
    <col min="9" max="9" width="23" style="12" customWidth="1"/>
    <col min="10" max="10" width="19.83203125" style="5" bestFit="1" customWidth="1"/>
    <col min="11" max="16384" width="9.33203125" style="5"/>
  </cols>
  <sheetData>
    <row r="1" spans="1:12" ht="18" customHeight="1" x14ac:dyDescent="0.2">
      <c r="A1" s="9" t="s">
        <v>0</v>
      </c>
      <c r="C1" s="59"/>
      <c r="I1" s="13"/>
      <c r="K1" s="11"/>
      <c r="L1" s="11"/>
    </row>
    <row r="2" spans="1:12" ht="18" customHeight="1" x14ac:dyDescent="0.2">
      <c r="A2" s="9" t="s">
        <v>1</v>
      </c>
      <c r="C2" s="59"/>
      <c r="I2" s="13"/>
      <c r="K2" s="11"/>
      <c r="L2" s="11"/>
    </row>
    <row r="3" spans="1:12" ht="18" customHeight="1" x14ac:dyDescent="0.2">
      <c r="A3" s="9" t="s">
        <v>2</v>
      </c>
      <c r="C3" s="59"/>
      <c r="I3" s="13"/>
      <c r="K3" s="11"/>
      <c r="L3" s="11"/>
    </row>
    <row r="4" spans="1:12" ht="18" customHeight="1" x14ac:dyDescent="0.2">
      <c r="A4" s="53" t="s">
        <v>150</v>
      </c>
      <c r="C4" s="59"/>
      <c r="I4" s="13"/>
      <c r="K4" s="11"/>
      <c r="L4" s="11"/>
    </row>
    <row r="5" spans="1:12" x14ac:dyDescent="0.2">
      <c r="C5" s="59"/>
      <c r="I5" s="61"/>
      <c r="K5" s="11"/>
      <c r="L5" s="11"/>
    </row>
    <row r="6" spans="1:12" x14ac:dyDescent="0.2">
      <c r="C6" s="59"/>
      <c r="I6" s="61"/>
    </row>
    <row r="7" spans="1:12" x14ac:dyDescent="0.2">
      <c r="C7" s="59"/>
      <c r="D7" s="55"/>
      <c r="F7" s="62"/>
      <c r="I7" s="61"/>
    </row>
    <row r="8" spans="1:12" x14ac:dyDescent="0.2">
      <c r="D8" s="55"/>
      <c r="H8" s="64"/>
      <c r="I8" s="14"/>
    </row>
    <row r="10" spans="1:12" s="11" customFormat="1" x14ac:dyDescent="0.2">
      <c r="A10" s="19" t="s">
        <v>70</v>
      </c>
      <c r="B10" s="18" t="s">
        <v>151</v>
      </c>
      <c r="C10" s="65" t="s">
        <v>152</v>
      </c>
      <c r="D10" s="19" t="s">
        <v>77</v>
      </c>
      <c r="E10" s="11" t="s">
        <v>46</v>
      </c>
      <c r="F10" s="44" t="s">
        <v>153</v>
      </c>
      <c r="G10" s="66" t="s">
        <v>154</v>
      </c>
      <c r="H10" s="44" t="s">
        <v>155</v>
      </c>
      <c r="I10" s="20" t="s">
        <v>156</v>
      </c>
    </row>
    <row r="11" spans="1:12" x14ac:dyDescent="0.2">
      <c r="A11" s="11">
        <v>100</v>
      </c>
      <c r="B11" s="23">
        <v>44204</v>
      </c>
      <c r="C11" s="63">
        <f>B11</f>
        <v>44204</v>
      </c>
      <c r="D11" s="5" t="s">
        <v>194</v>
      </c>
      <c r="E11" s="11">
        <v>2</v>
      </c>
      <c r="F11" s="12">
        <v>25.5</v>
      </c>
      <c r="H11" s="12">
        <f t="shared" ref="H11:H75" si="0">(F11*(1-G11))</f>
        <v>25.5</v>
      </c>
      <c r="I11" s="12">
        <f>H11*E11</f>
        <v>51</v>
      </c>
    </row>
    <row r="12" spans="1:12" x14ac:dyDescent="0.2">
      <c r="A12" s="11">
        <v>101</v>
      </c>
      <c r="B12" s="23">
        <v>44204</v>
      </c>
      <c r="C12" s="63">
        <f>B12</f>
        <v>44204</v>
      </c>
      <c r="D12" s="5" t="s">
        <v>195</v>
      </c>
      <c r="E12" s="11">
        <v>8</v>
      </c>
      <c r="F12" s="12">
        <v>25</v>
      </c>
      <c r="H12" s="12">
        <f t="shared" si="0"/>
        <v>25</v>
      </c>
      <c r="I12" s="12">
        <f t="shared" ref="I12:I75" si="1">H12*E12</f>
        <v>200</v>
      </c>
    </row>
    <row r="13" spans="1:12" x14ac:dyDescent="0.2">
      <c r="A13" s="11">
        <v>102</v>
      </c>
      <c r="B13" s="23">
        <v>44204</v>
      </c>
      <c r="C13" s="63">
        <f t="shared" ref="C13:C76" si="2">B13</f>
        <v>44204</v>
      </c>
      <c r="D13" s="5" t="s">
        <v>196</v>
      </c>
      <c r="E13" s="11">
        <v>4</v>
      </c>
      <c r="F13" s="12">
        <v>25</v>
      </c>
      <c r="H13" s="12">
        <f t="shared" si="0"/>
        <v>25</v>
      </c>
      <c r="I13" s="12">
        <f t="shared" si="1"/>
        <v>100</v>
      </c>
    </row>
    <row r="14" spans="1:12" x14ac:dyDescent="0.2">
      <c r="A14" s="11">
        <v>103</v>
      </c>
      <c r="B14" s="23">
        <v>44204</v>
      </c>
      <c r="C14" s="63">
        <f t="shared" si="2"/>
        <v>44204</v>
      </c>
      <c r="D14" s="5" t="s">
        <v>197</v>
      </c>
      <c r="E14" s="11">
        <v>10</v>
      </c>
      <c r="F14" s="12">
        <v>32.5</v>
      </c>
      <c r="H14" s="12">
        <f t="shared" si="0"/>
        <v>32.5</v>
      </c>
      <c r="I14" s="12">
        <f t="shared" si="1"/>
        <v>325</v>
      </c>
    </row>
    <row r="15" spans="1:12" x14ac:dyDescent="0.2">
      <c r="A15" s="11">
        <v>104</v>
      </c>
      <c r="B15" s="23">
        <v>44204</v>
      </c>
      <c r="C15" s="63">
        <f t="shared" si="2"/>
        <v>44204</v>
      </c>
      <c r="D15" s="5" t="s">
        <v>198</v>
      </c>
      <c r="E15" s="11">
        <v>8</v>
      </c>
      <c r="F15" s="12">
        <v>32.5</v>
      </c>
      <c r="G15" s="60">
        <v>0.5</v>
      </c>
      <c r="H15" s="12">
        <f t="shared" si="0"/>
        <v>16.25</v>
      </c>
      <c r="I15" s="12">
        <f>H15*E15</f>
        <v>130</v>
      </c>
    </row>
    <row r="16" spans="1:12" x14ac:dyDescent="0.2">
      <c r="A16" s="11">
        <v>105</v>
      </c>
      <c r="B16" s="23">
        <v>44204</v>
      </c>
      <c r="C16" s="63">
        <f t="shared" si="2"/>
        <v>44204</v>
      </c>
      <c r="D16" s="5" t="s">
        <v>199</v>
      </c>
      <c r="E16" s="11">
        <v>6</v>
      </c>
      <c r="F16" s="12">
        <v>32.5</v>
      </c>
      <c r="H16" s="12">
        <f t="shared" si="0"/>
        <v>32.5</v>
      </c>
      <c r="I16" s="12">
        <f t="shared" si="1"/>
        <v>195</v>
      </c>
    </row>
    <row r="17" spans="1:9" x14ac:dyDescent="0.2">
      <c r="A17" s="11">
        <v>106</v>
      </c>
      <c r="B17" s="23">
        <v>44204</v>
      </c>
      <c r="C17" s="63">
        <f t="shared" si="2"/>
        <v>44204</v>
      </c>
      <c r="D17" s="5" t="s">
        <v>200</v>
      </c>
      <c r="E17" s="11">
        <v>4</v>
      </c>
      <c r="F17" s="12">
        <v>40</v>
      </c>
      <c r="H17" s="12">
        <f t="shared" si="0"/>
        <v>40</v>
      </c>
      <c r="I17" s="12">
        <f t="shared" si="1"/>
        <v>160</v>
      </c>
    </row>
    <row r="18" spans="1:9" x14ac:dyDescent="0.2">
      <c r="A18" s="11">
        <v>107</v>
      </c>
      <c r="B18" s="23">
        <v>44204</v>
      </c>
      <c r="C18" s="63">
        <f t="shared" si="2"/>
        <v>44204</v>
      </c>
      <c r="D18" s="5" t="s">
        <v>201</v>
      </c>
      <c r="E18" s="11">
        <v>6</v>
      </c>
      <c r="F18" s="12">
        <v>40</v>
      </c>
      <c r="G18" s="60">
        <v>0.1</v>
      </c>
      <c r="H18" s="12">
        <f t="shared" si="0"/>
        <v>36</v>
      </c>
      <c r="I18" s="12">
        <f t="shared" si="1"/>
        <v>216</v>
      </c>
    </row>
    <row r="19" spans="1:9" x14ac:dyDescent="0.2">
      <c r="A19" s="11">
        <v>108</v>
      </c>
      <c r="B19" s="23">
        <v>44204</v>
      </c>
      <c r="C19" s="63">
        <f t="shared" si="2"/>
        <v>44204</v>
      </c>
      <c r="D19" s="5" t="s">
        <v>202</v>
      </c>
      <c r="E19" s="11">
        <v>4</v>
      </c>
      <c r="F19" s="12">
        <v>40</v>
      </c>
      <c r="H19" s="12">
        <f t="shared" si="0"/>
        <v>40</v>
      </c>
      <c r="I19" s="12">
        <f t="shared" si="1"/>
        <v>160</v>
      </c>
    </row>
    <row r="20" spans="1:9" x14ac:dyDescent="0.2">
      <c r="A20" s="11">
        <v>109</v>
      </c>
      <c r="B20" s="23">
        <v>44205</v>
      </c>
      <c r="C20" s="63">
        <f t="shared" si="2"/>
        <v>44205</v>
      </c>
      <c r="D20" s="5" t="s">
        <v>203</v>
      </c>
      <c r="E20" s="11">
        <v>2</v>
      </c>
      <c r="F20" s="12">
        <v>25</v>
      </c>
      <c r="H20" s="12">
        <f t="shared" si="0"/>
        <v>25</v>
      </c>
      <c r="I20" s="12">
        <f t="shared" si="1"/>
        <v>50</v>
      </c>
    </row>
    <row r="21" spans="1:9" x14ac:dyDescent="0.2">
      <c r="A21" s="11">
        <v>110</v>
      </c>
      <c r="B21" s="23">
        <v>44205</v>
      </c>
      <c r="C21" s="63">
        <f t="shared" si="2"/>
        <v>44205</v>
      </c>
      <c r="D21" s="5" t="s">
        <v>204</v>
      </c>
      <c r="E21" s="11">
        <v>10</v>
      </c>
      <c r="F21" s="12">
        <v>25</v>
      </c>
      <c r="H21" s="12">
        <f t="shared" si="0"/>
        <v>25</v>
      </c>
      <c r="I21" s="12">
        <f t="shared" si="1"/>
        <v>250</v>
      </c>
    </row>
    <row r="22" spans="1:9" x14ac:dyDescent="0.2">
      <c r="A22" s="11">
        <v>111</v>
      </c>
      <c r="B22" s="23">
        <v>44205</v>
      </c>
      <c r="C22" s="63">
        <f t="shared" si="2"/>
        <v>44205</v>
      </c>
      <c r="D22" s="5" t="s">
        <v>205</v>
      </c>
      <c r="E22" s="11">
        <v>10</v>
      </c>
      <c r="F22" s="12">
        <v>25</v>
      </c>
      <c r="H22" s="12">
        <f t="shared" si="0"/>
        <v>25</v>
      </c>
      <c r="I22" s="12">
        <f t="shared" si="1"/>
        <v>250</v>
      </c>
    </row>
    <row r="23" spans="1:9" x14ac:dyDescent="0.2">
      <c r="A23" s="11">
        <v>112</v>
      </c>
      <c r="B23" s="23">
        <v>44205</v>
      </c>
      <c r="C23" s="63">
        <f t="shared" si="2"/>
        <v>44205</v>
      </c>
      <c r="D23" s="5" t="s">
        <v>206</v>
      </c>
      <c r="E23" s="11">
        <v>6</v>
      </c>
      <c r="F23" s="12">
        <v>32.5</v>
      </c>
      <c r="H23" s="12">
        <f t="shared" si="0"/>
        <v>32.5</v>
      </c>
      <c r="I23" s="12">
        <f t="shared" si="1"/>
        <v>195</v>
      </c>
    </row>
    <row r="24" spans="1:9" x14ac:dyDescent="0.2">
      <c r="A24" s="11">
        <v>113</v>
      </c>
      <c r="B24" s="23">
        <v>44205</v>
      </c>
      <c r="C24" s="63">
        <f t="shared" si="2"/>
        <v>44205</v>
      </c>
      <c r="D24" s="5" t="s">
        <v>207</v>
      </c>
      <c r="E24" s="11">
        <v>6</v>
      </c>
      <c r="F24" s="12">
        <v>32.5</v>
      </c>
      <c r="H24" s="12">
        <f t="shared" si="0"/>
        <v>32.5</v>
      </c>
      <c r="I24" s="12">
        <f t="shared" si="1"/>
        <v>195</v>
      </c>
    </row>
    <row r="25" spans="1:9" x14ac:dyDescent="0.2">
      <c r="A25" s="11">
        <v>114</v>
      </c>
      <c r="B25" s="23">
        <v>44205</v>
      </c>
      <c r="C25" s="63">
        <f t="shared" si="2"/>
        <v>44205</v>
      </c>
      <c r="D25" s="5" t="s">
        <v>208</v>
      </c>
      <c r="E25" s="11">
        <v>4</v>
      </c>
      <c r="F25" s="12">
        <v>32.5</v>
      </c>
      <c r="H25" s="12">
        <f t="shared" si="0"/>
        <v>32.5</v>
      </c>
      <c r="I25" s="12">
        <f t="shared" si="1"/>
        <v>130</v>
      </c>
    </row>
    <row r="26" spans="1:9" x14ac:dyDescent="0.2">
      <c r="A26" s="11">
        <v>115</v>
      </c>
      <c r="B26" s="23">
        <v>44205</v>
      </c>
      <c r="C26" s="63">
        <f t="shared" si="2"/>
        <v>44205</v>
      </c>
      <c r="D26" s="5" t="s">
        <v>209</v>
      </c>
      <c r="E26" s="11">
        <v>10</v>
      </c>
      <c r="F26" s="12">
        <v>40</v>
      </c>
      <c r="H26" s="12">
        <f t="shared" si="0"/>
        <v>40</v>
      </c>
      <c r="I26" s="12">
        <f t="shared" si="1"/>
        <v>400</v>
      </c>
    </row>
    <row r="27" spans="1:9" x14ac:dyDescent="0.2">
      <c r="A27" s="11">
        <v>116</v>
      </c>
      <c r="B27" s="23">
        <v>44205</v>
      </c>
      <c r="C27" s="63">
        <f t="shared" si="2"/>
        <v>44205</v>
      </c>
      <c r="D27" s="5" t="s">
        <v>210</v>
      </c>
      <c r="E27" s="11">
        <v>4</v>
      </c>
      <c r="F27" s="12">
        <v>40</v>
      </c>
      <c r="H27" s="12">
        <f t="shared" si="0"/>
        <v>40</v>
      </c>
      <c r="I27" s="12">
        <f t="shared" si="1"/>
        <v>160</v>
      </c>
    </row>
    <row r="28" spans="1:9" x14ac:dyDescent="0.2">
      <c r="A28" s="11">
        <v>117</v>
      </c>
      <c r="B28" s="23">
        <v>44205</v>
      </c>
      <c r="C28" s="63">
        <f t="shared" si="2"/>
        <v>44205</v>
      </c>
      <c r="D28" s="5" t="s">
        <v>211</v>
      </c>
      <c r="E28" s="11">
        <v>2</v>
      </c>
      <c r="F28" s="12">
        <v>40</v>
      </c>
      <c r="H28" s="12">
        <f t="shared" si="0"/>
        <v>40</v>
      </c>
      <c r="I28" s="12">
        <f t="shared" si="1"/>
        <v>80</v>
      </c>
    </row>
    <row r="29" spans="1:9" x14ac:dyDescent="0.2">
      <c r="A29" s="11">
        <v>118</v>
      </c>
      <c r="B29" s="23">
        <v>44206</v>
      </c>
      <c r="C29" s="63">
        <f t="shared" si="2"/>
        <v>44206</v>
      </c>
      <c r="D29" s="5" t="s">
        <v>212</v>
      </c>
      <c r="E29" s="11">
        <v>8</v>
      </c>
      <c r="F29" s="12">
        <v>17.5</v>
      </c>
      <c r="H29" s="12">
        <f t="shared" si="0"/>
        <v>17.5</v>
      </c>
      <c r="I29" s="12">
        <f t="shared" si="1"/>
        <v>140</v>
      </c>
    </row>
    <row r="30" spans="1:9" x14ac:dyDescent="0.2">
      <c r="A30" s="11">
        <v>119</v>
      </c>
      <c r="B30" s="23">
        <v>44206</v>
      </c>
      <c r="C30" s="63">
        <f t="shared" si="2"/>
        <v>44206</v>
      </c>
      <c r="D30" s="5" t="s">
        <v>213</v>
      </c>
      <c r="E30" s="11">
        <v>8</v>
      </c>
      <c r="F30" s="12">
        <v>17.5</v>
      </c>
      <c r="H30" s="12">
        <f t="shared" si="0"/>
        <v>17.5</v>
      </c>
      <c r="I30" s="12">
        <f t="shared" si="1"/>
        <v>140</v>
      </c>
    </row>
    <row r="31" spans="1:9" x14ac:dyDescent="0.2">
      <c r="A31" s="11">
        <v>120</v>
      </c>
      <c r="B31" s="23">
        <v>44206</v>
      </c>
      <c r="C31" s="63">
        <f t="shared" si="2"/>
        <v>44206</v>
      </c>
      <c r="D31" s="5" t="s">
        <v>214</v>
      </c>
      <c r="E31" s="11">
        <v>4</v>
      </c>
      <c r="F31" s="12">
        <v>17.5</v>
      </c>
      <c r="H31" s="12">
        <f t="shared" si="0"/>
        <v>17.5</v>
      </c>
      <c r="I31" s="12">
        <f t="shared" si="1"/>
        <v>70</v>
      </c>
    </row>
    <row r="32" spans="1:9" x14ac:dyDescent="0.2">
      <c r="A32" s="11">
        <v>121</v>
      </c>
      <c r="B32" s="23">
        <v>44206</v>
      </c>
      <c r="C32" s="63">
        <f t="shared" si="2"/>
        <v>44206</v>
      </c>
      <c r="D32" s="5" t="s">
        <v>215</v>
      </c>
      <c r="E32" s="11">
        <v>10</v>
      </c>
      <c r="F32" s="12">
        <v>21.25</v>
      </c>
      <c r="H32" s="12">
        <f t="shared" si="0"/>
        <v>21.25</v>
      </c>
      <c r="I32" s="12">
        <f t="shared" si="1"/>
        <v>212.5</v>
      </c>
    </row>
    <row r="33" spans="1:9" x14ac:dyDescent="0.2">
      <c r="A33" s="11">
        <v>122</v>
      </c>
      <c r="B33" s="23">
        <v>44206</v>
      </c>
      <c r="C33" s="63">
        <f t="shared" si="2"/>
        <v>44206</v>
      </c>
      <c r="D33" s="5" t="s">
        <v>216</v>
      </c>
      <c r="E33" s="11">
        <v>4</v>
      </c>
      <c r="F33" s="12">
        <v>21.25</v>
      </c>
      <c r="H33" s="12">
        <f t="shared" si="0"/>
        <v>21.25</v>
      </c>
      <c r="I33" s="12">
        <f t="shared" si="1"/>
        <v>85</v>
      </c>
    </row>
    <row r="34" spans="1:9" x14ac:dyDescent="0.2">
      <c r="A34" s="11">
        <v>123</v>
      </c>
      <c r="B34" s="23">
        <v>44206</v>
      </c>
      <c r="C34" s="63">
        <f t="shared" si="2"/>
        <v>44206</v>
      </c>
      <c r="D34" s="5" t="s">
        <v>217</v>
      </c>
      <c r="E34" s="11">
        <v>2</v>
      </c>
      <c r="F34" s="12">
        <v>21.25</v>
      </c>
      <c r="H34" s="12">
        <f t="shared" si="0"/>
        <v>21.25</v>
      </c>
      <c r="I34" s="12">
        <f t="shared" si="1"/>
        <v>42.5</v>
      </c>
    </row>
    <row r="35" spans="1:9" x14ac:dyDescent="0.2">
      <c r="A35" s="11">
        <v>124</v>
      </c>
      <c r="B35" s="23">
        <v>44206</v>
      </c>
      <c r="C35" s="63">
        <f t="shared" si="2"/>
        <v>44206</v>
      </c>
      <c r="D35" s="5" t="s">
        <v>218</v>
      </c>
      <c r="E35" s="11">
        <v>10</v>
      </c>
      <c r="F35" s="12">
        <v>25</v>
      </c>
      <c r="H35" s="12">
        <f t="shared" si="0"/>
        <v>25</v>
      </c>
      <c r="I35" s="12">
        <f t="shared" si="1"/>
        <v>250</v>
      </c>
    </row>
    <row r="36" spans="1:9" x14ac:dyDescent="0.2">
      <c r="A36" s="11">
        <v>125</v>
      </c>
      <c r="B36" s="23">
        <v>44206</v>
      </c>
      <c r="C36" s="63">
        <f t="shared" si="2"/>
        <v>44206</v>
      </c>
      <c r="D36" s="5" t="s">
        <v>219</v>
      </c>
      <c r="E36" s="11">
        <v>10</v>
      </c>
      <c r="F36" s="12">
        <v>25</v>
      </c>
      <c r="G36" s="60">
        <v>0.1</v>
      </c>
      <c r="H36" s="12">
        <f t="shared" si="0"/>
        <v>22.5</v>
      </c>
      <c r="I36" s="12">
        <f t="shared" si="1"/>
        <v>225</v>
      </c>
    </row>
    <row r="37" spans="1:9" x14ac:dyDescent="0.2">
      <c r="A37" s="11">
        <v>126</v>
      </c>
      <c r="B37" s="23">
        <v>44211</v>
      </c>
      <c r="C37" s="63">
        <f t="shared" si="2"/>
        <v>44211</v>
      </c>
      <c r="D37" s="5" t="s">
        <v>220</v>
      </c>
      <c r="E37" s="11">
        <v>8</v>
      </c>
      <c r="F37" s="12">
        <v>25</v>
      </c>
      <c r="H37" s="12">
        <f t="shared" si="0"/>
        <v>25</v>
      </c>
      <c r="I37" s="12">
        <f t="shared" si="1"/>
        <v>200</v>
      </c>
    </row>
    <row r="38" spans="1:9" x14ac:dyDescent="0.2">
      <c r="A38" s="11">
        <v>127</v>
      </c>
      <c r="B38" s="23">
        <v>44211</v>
      </c>
      <c r="C38" s="63">
        <f t="shared" si="2"/>
        <v>44211</v>
      </c>
      <c r="D38" s="5" t="s">
        <v>221</v>
      </c>
      <c r="E38" s="11">
        <v>6</v>
      </c>
      <c r="F38" s="12">
        <v>17.5</v>
      </c>
      <c r="H38" s="12">
        <f t="shared" si="0"/>
        <v>17.5</v>
      </c>
      <c r="I38" s="12">
        <f t="shared" si="1"/>
        <v>105</v>
      </c>
    </row>
    <row r="39" spans="1:9" x14ac:dyDescent="0.2">
      <c r="A39" s="11">
        <v>128</v>
      </c>
      <c r="B39" s="23">
        <v>44211</v>
      </c>
      <c r="C39" s="63">
        <f t="shared" si="2"/>
        <v>44211</v>
      </c>
      <c r="D39" s="5" t="s">
        <v>222</v>
      </c>
      <c r="E39" s="11">
        <v>8</v>
      </c>
      <c r="F39" s="12">
        <v>17.5</v>
      </c>
      <c r="H39" s="12">
        <f t="shared" si="0"/>
        <v>17.5</v>
      </c>
      <c r="I39" s="12">
        <f t="shared" si="1"/>
        <v>140</v>
      </c>
    </row>
    <row r="40" spans="1:9" x14ac:dyDescent="0.2">
      <c r="A40" s="11">
        <v>129</v>
      </c>
      <c r="B40" s="23">
        <v>44211</v>
      </c>
      <c r="C40" s="63">
        <f t="shared" si="2"/>
        <v>44211</v>
      </c>
      <c r="D40" s="5" t="s">
        <v>223</v>
      </c>
      <c r="E40" s="11">
        <v>10</v>
      </c>
      <c r="F40" s="12">
        <v>17.5</v>
      </c>
      <c r="H40" s="12">
        <f t="shared" si="0"/>
        <v>17.5</v>
      </c>
      <c r="I40" s="12">
        <f t="shared" si="1"/>
        <v>175</v>
      </c>
    </row>
    <row r="41" spans="1:9" x14ac:dyDescent="0.2">
      <c r="A41" s="11">
        <v>130</v>
      </c>
      <c r="B41" s="23">
        <v>44211</v>
      </c>
      <c r="C41" s="63">
        <f t="shared" si="2"/>
        <v>44211</v>
      </c>
      <c r="D41" s="5" t="s">
        <v>224</v>
      </c>
      <c r="E41" s="11">
        <v>6</v>
      </c>
      <c r="F41" s="12">
        <v>21.25</v>
      </c>
      <c r="H41" s="12">
        <f t="shared" si="0"/>
        <v>21.25</v>
      </c>
      <c r="I41" s="12">
        <f t="shared" si="1"/>
        <v>127.5</v>
      </c>
    </row>
    <row r="42" spans="1:9" x14ac:dyDescent="0.2">
      <c r="A42" s="11">
        <v>131</v>
      </c>
      <c r="B42" s="23">
        <v>44211</v>
      </c>
      <c r="C42" s="63">
        <f t="shared" si="2"/>
        <v>44211</v>
      </c>
      <c r="D42" s="5" t="s">
        <v>225</v>
      </c>
      <c r="E42" s="11">
        <v>8</v>
      </c>
      <c r="F42" s="12">
        <v>21.25</v>
      </c>
      <c r="H42" s="12">
        <f t="shared" si="0"/>
        <v>21.25</v>
      </c>
      <c r="I42" s="12">
        <f t="shared" si="1"/>
        <v>170</v>
      </c>
    </row>
    <row r="43" spans="1:9" x14ac:dyDescent="0.2">
      <c r="A43" s="11">
        <v>132</v>
      </c>
      <c r="B43" s="23">
        <v>44211</v>
      </c>
      <c r="C43" s="63">
        <f t="shared" si="2"/>
        <v>44211</v>
      </c>
      <c r="D43" s="5" t="s">
        <v>226</v>
      </c>
      <c r="E43" s="11">
        <v>10</v>
      </c>
      <c r="F43" s="12">
        <v>21.25</v>
      </c>
      <c r="H43" s="12">
        <f t="shared" si="0"/>
        <v>21.25</v>
      </c>
      <c r="I43" s="12">
        <f t="shared" si="1"/>
        <v>212.5</v>
      </c>
    </row>
    <row r="44" spans="1:9" x14ac:dyDescent="0.2">
      <c r="A44" s="11">
        <v>133</v>
      </c>
      <c r="B44" s="23">
        <v>44211</v>
      </c>
      <c r="C44" s="63">
        <f t="shared" si="2"/>
        <v>44211</v>
      </c>
      <c r="D44" s="5" t="s">
        <v>227</v>
      </c>
      <c r="E44" s="11">
        <v>10</v>
      </c>
      <c r="F44" s="12">
        <v>25</v>
      </c>
      <c r="H44" s="12">
        <f t="shared" si="0"/>
        <v>25</v>
      </c>
      <c r="I44" s="12">
        <f t="shared" si="1"/>
        <v>250</v>
      </c>
    </row>
    <row r="45" spans="1:9" x14ac:dyDescent="0.2">
      <c r="A45" s="11">
        <v>134</v>
      </c>
      <c r="B45" s="23">
        <v>44211</v>
      </c>
      <c r="C45" s="63">
        <f t="shared" si="2"/>
        <v>44211</v>
      </c>
      <c r="D45" s="5" t="s">
        <v>228</v>
      </c>
      <c r="E45" s="11">
        <v>10</v>
      </c>
      <c r="F45" s="12">
        <v>25</v>
      </c>
      <c r="H45" s="12">
        <f t="shared" si="0"/>
        <v>25</v>
      </c>
      <c r="I45" s="12">
        <f t="shared" si="1"/>
        <v>250</v>
      </c>
    </row>
    <row r="46" spans="1:9" x14ac:dyDescent="0.2">
      <c r="A46" s="11">
        <v>135</v>
      </c>
      <c r="B46" s="23">
        <v>44212</v>
      </c>
      <c r="C46" s="63">
        <f t="shared" si="2"/>
        <v>44212</v>
      </c>
      <c r="D46" s="5" t="s">
        <v>229</v>
      </c>
      <c r="E46" s="11">
        <v>4</v>
      </c>
      <c r="F46" s="12">
        <v>25</v>
      </c>
      <c r="H46" s="12">
        <f t="shared" si="0"/>
        <v>25</v>
      </c>
      <c r="I46" s="12">
        <f t="shared" si="1"/>
        <v>100</v>
      </c>
    </row>
    <row r="47" spans="1:9" x14ac:dyDescent="0.2">
      <c r="A47" s="11">
        <v>136</v>
      </c>
      <c r="B47" s="23">
        <v>44212</v>
      </c>
      <c r="C47" s="63">
        <f t="shared" si="2"/>
        <v>44212</v>
      </c>
      <c r="D47" s="5" t="s">
        <v>230</v>
      </c>
      <c r="E47" s="11">
        <v>2</v>
      </c>
      <c r="F47" s="12">
        <v>43.75</v>
      </c>
      <c r="H47" s="12">
        <f t="shared" si="0"/>
        <v>43.75</v>
      </c>
      <c r="I47" s="12">
        <f t="shared" si="1"/>
        <v>87.5</v>
      </c>
    </row>
    <row r="48" spans="1:9" x14ac:dyDescent="0.2">
      <c r="A48" s="11">
        <v>137</v>
      </c>
      <c r="B48" s="23">
        <v>44212</v>
      </c>
      <c r="C48" s="63">
        <f t="shared" si="2"/>
        <v>44212</v>
      </c>
      <c r="D48" s="5" t="s">
        <v>231</v>
      </c>
      <c r="E48" s="11">
        <v>6</v>
      </c>
      <c r="F48" s="12">
        <v>43.75</v>
      </c>
      <c r="H48" s="12">
        <f t="shared" si="0"/>
        <v>43.75</v>
      </c>
      <c r="I48" s="12">
        <f t="shared" si="1"/>
        <v>262.5</v>
      </c>
    </row>
    <row r="49" spans="1:9" x14ac:dyDescent="0.2">
      <c r="A49" s="11">
        <v>138</v>
      </c>
      <c r="B49" s="23">
        <v>44212</v>
      </c>
      <c r="C49" s="63">
        <f t="shared" si="2"/>
        <v>44212</v>
      </c>
      <c r="D49" s="5" t="s">
        <v>232</v>
      </c>
      <c r="E49" s="11">
        <v>6</v>
      </c>
      <c r="F49" s="12">
        <v>43.75</v>
      </c>
      <c r="H49" s="12">
        <f t="shared" si="0"/>
        <v>43.75</v>
      </c>
      <c r="I49" s="12">
        <f t="shared" si="1"/>
        <v>262.5</v>
      </c>
    </row>
    <row r="50" spans="1:9" x14ac:dyDescent="0.2">
      <c r="A50" s="11">
        <v>139</v>
      </c>
      <c r="B50" s="23">
        <v>44212</v>
      </c>
      <c r="C50" s="63">
        <f t="shared" si="2"/>
        <v>44212</v>
      </c>
      <c r="D50" s="5" t="s">
        <v>233</v>
      </c>
      <c r="E50" s="11">
        <v>10</v>
      </c>
      <c r="F50" s="12">
        <v>55</v>
      </c>
      <c r="H50" s="12">
        <f t="shared" si="0"/>
        <v>55</v>
      </c>
      <c r="I50" s="12">
        <f t="shared" si="1"/>
        <v>550</v>
      </c>
    </row>
    <row r="51" spans="1:9" x14ac:dyDescent="0.2">
      <c r="A51" s="11">
        <v>140</v>
      </c>
      <c r="B51" s="23">
        <v>44212</v>
      </c>
      <c r="C51" s="63">
        <f t="shared" si="2"/>
        <v>44212</v>
      </c>
      <c r="D51" s="5" t="s">
        <v>234</v>
      </c>
      <c r="E51" s="11">
        <v>10</v>
      </c>
      <c r="F51" s="12">
        <v>55</v>
      </c>
      <c r="H51" s="12">
        <f t="shared" si="0"/>
        <v>55</v>
      </c>
      <c r="I51" s="12">
        <f t="shared" si="1"/>
        <v>550</v>
      </c>
    </row>
    <row r="52" spans="1:9" x14ac:dyDescent="0.2">
      <c r="A52" s="11">
        <v>141</v>
      </c>
      <c r="B52" s="23">
        <v>44212</v>
      </c>
      <c r="C52" s="63">
        <f t="shared" si="2"/>
        <v>44212</v>
      </c>
      <c r="D52" s="5" t="s">
        <v>235</v>
      </c>
      <c r="E52" s="11">
        <v>8</v>
      </c>
      <c r="F52" s="12">
        <v>55</v>
      </c>
      <c r="H52" s="12">
        <f t="shared" si="0"/>
        <v>55</v>
      </c>
      <c r="I52" s="12">
        <f t="shared" si="1"/>
        <v>440</v>
      </c>
    </row>
    <row r="53" spans="1:9" x14ac:dyDescent="0.2">
      <c r="A53" s="11">
        <v>142</v>
      </c>
      <c r="B53" s="23">
        <v>44213</v>
      </c>
      <c r="C53" s="63">
        <f t="shared" si="2"/>
        <v>44213</v>
      </c>
      <c r="D53" s="5" t="s">
        <v>236</v>
      </c>
      <c r="E53" s="11">
        <v>8</v>
      </c>
      <c r="F53" s="12">
        <v>70</v>
      </c>
      <c r="H53" s="12">
        <f t="shared" si="0"/>
        <v>70</v>
      </c>
      <c r="I53" s="12">
        <f t="shared" si="1"/>
        <v>560</v>
      </c>
    </row>
    <row r="54" spans="1:9" x14ac:dyDescent="0.2">
      <c r="A54" s="11">
        <v>143</v>
      </c>
      <c r="B54" s="23">
        <v>44213</v>
      </c>
      <c r="C54" s="63">
        <f t="shared" si="2"/>
        <v>44213</v>
      </c>
      <c r="D54" s="5" t="s">
        <v>237</v>
      </c>
      <c r="E54" s="11">
        <v>4</v>
      </c>
      <c r="F54" s="12">
        <v>70</v>
      </c>
      <c r="H54" s="12">
        <f t="shared" si="0"/>
        <v>70</v>
      </c>
      <c r="I54" s="12">
        <f t="shared" si="1"/>
        <v>280</v>
      </c>
    </row>
    <row r="55" spans="1:9" x14ac:dyDescent="0.2">
      <c r="A55" s="11">
        <v>144</v>
      </c>
      <c r="B55" s="23">
        <v>44213</v>
      </c>
      <c r="C55" s="63">
        <f t="shared" si="2"/>
        <v>44213</v>
      </c>
      <c r="D55" s="5" t="s">
        <v>238</v>
      </c>
      <c r="E55" s="11">
        <v>4</v>
      </c>
      <c r="F55" s="12">
        <v>70</v>
      </c>
      <c r="H55" s="12">
        <f t="shared" si="0"/>
        <v>70</v>
      </c>
      <c r="I55" s="12">
        <f t="shared" si="1"/>
        <v>280</v>
      </c>
    </row>
    <row r="56" spans="1:9" x14ac:dyDescent="0.2">
      <c r="A56" s="11">
        <v>145</v>
      </c>
      <c r="B56" s="23">
        <v>44213</v>
      </c>
      <c r="C56" s="63">
        <f t="shared" si="2"/>
        <v>44213</v>
      </c>
      <c r="D56" s="5" t="s">
        <v>239</v>
      </c>
      <c r="E56" s="11">
        <v>4</v>
      </c>
      <c r="F56" s="12">
        <v>43.75</v>
      </c>
      <c r="H56" s="12">
        <f t="shared" si="0"/>
        <v>43.75</v>
      </c>
      <c r="I56" s="12">
        <f t="shared" si="1"/>
        <v>175</v>
      </c>
    </row>
    <row r="57" spans="1:9" x14ac:dyDescent="0.2">
      <c r="A57" s="11">
        <v>146</v>
      </c>
      <c r="B57" s="23">
        <v>44213</v>
      </c>
      <c r="C57" s="63">
        <f t="shared" si="2"/>
        <v>44213</v>
      </c>
      <c r="D57" s="5" t="s">
        <v>240</v>
      </c>
      <c r="E57" s="11">
        <v>2</v>
      </c>
      <c r="F57" s="12">
        <v>43.75</v>
      </c>
      <c r="H57" s="12">
        <f t="shared" si="0"/>
        <v>43.75</v>
      </c>
      <c r="I57" s="12">
        <f t="shared" si="1"/>
        <v>87.5</v>
      </c>
    </row>
    <row r="58" spans="1:9" x14ac:dyDescent="0.2">
      <c r="A58" s="11">
        <v>147</v>
      </c>
      <c r="B58" s="23">
        <v>44213</v>
      </c>
      <c r="C58" s="63">
        <f t="shared" si="2"/>
        <v>44213</v>
      </c>
      <c r="D58" s="5" t="s">
        <v>241</v>
      </c>
      <c r="E58" s="11">
        <v>2</v>
      </c>
      <c r="F58" s="12">
        <v>43.75</v>
      </c>
      <c r="H58" s="12">
        <f t="shared" si="0"/>
        <v>43.75</v>
      </c>
      <c r="I58" s="12">
        <f t="shared" si="1"/>
        <v>87.5</v>
      </c>
    </row>
    <row r="59" spans="1:9" x14ac:dyDescent="0.2">
      <c r="A59" s="11">
        <v>148</v>
      </c>
      <c r="B59" s="23">
        <v>44213</v>
      </c>
      <c r="C59" s="63">
        <f t="shared" si="2"/>
        <v>44213</v>
      </c>
      <c r="D59" s="5" t="s">
        <v>242</v>
      </c>
      <c r="E59" s="11">
        <v>2</v>
      </c>
      <c r="F59" s="12">
        <v>55</v>
      </c>
      <c r="H59" s="12">
        <f t="shared" si="0"/>
        <v>55</v>
      </c>
      <c r="I59" s="12">
        <f t="shared" si="1"/>
        <v>110</v>
      </c>
    </row>
    <row r="60" spans="1:9" x14ac:dyDescent="0.2">
      <c r="A60" s="11">
        <v>149</v>
      </c>
      <c r="B60" s="23">
        <v>44213</v>
      </c>
      <c r="C60" s="63">
        <f t="shared" si="2"/>
        <v>44213</v>
      </c>
      <c r="D60" s="5" t="s">
        <v>243</v>
      </c>
      <c r="E60" s="11">
        <v>2</v>
      </c>
      <c r="F60" s="12">
        <v>55</v>
      </c>
      <c r="H60" s="12">
        <f t="shared" si="0"/>
        <v>55</v>
      </c>
      <c r="I60" s="12">
        <f t="shared" si="1"/>
        <v>110</v>
      </c>
    </row>
    <row r="61" spans="1:9" x14ac:dyDescent="0.2">
      <c r="A61" s="11">
        <v>150</v>
      </c>
      <c r="B61" s="23">
        <v>44213</v>
      </c>
      <c r="C61" s="63">
        <f t="shared" si="2"/>
        <v>44213</v>
      </c>
      <c r="D61" s="5" t="s">
        <v>244</v>
      </c>
      <c r="E61" s="11">
        <v>2</v>
      </c>
      <c r="F61" s="12">
        <v>55</v>
      </c>
      <c r="H61" s="12">
        <f t="shared" si="0"/>
        <v>55</v>
      </c>
      <c r="I61" s="12">
        <f t="shared" si="1"/>
        <v>110</v>
      </c>
    </row>
    <row r="62" spans="1:9" x14ac:dyDescent="0.2">
      <c r="A62" s="11">
        <v>151</v>
      </c>
      <c r="B62" s="23">
        <v>44213</v>
      </c>
      <c r="C62" s="63">
        <f t="shared" si="2"/>
        <v>44213</v>
      </c>
      <c r="D62" s="5" t="s">
        <v>245</v>
      </c>
      <c r="E62" s="11">
        <v>2</v>
      </c>
      <c r="F62" s="12">
        <v>70</v>
      </c>
      <c r="H62" s="12">
        <f t="shared" si="0"/>
        <v>70</v>
      </c>
      <c r="I62" s="12">
        <f t="shared" si="1"/>
        <v>140</v>
      </c>
    </row>
    <row r="63" spans="1:9" x14ac:dyDescent="0.2">
      <c r="A63" s="11">
        <v>152</v>
      </c>
      <c r="B63" s="23">
        <v>44218</v>
      </c>
      <c r="C63" s="63">
        <f t="shared" si="2"/>
        <v>44218</v>
      </c>
      <c r="D63" s="5" t="s">
        <v>246</v>
      </c>
      <c r="E63" s="11">
        <v>6</v>
      </c>
      <c r="F63" s="12">
        <v>70</v>
      </c>
      <c r="H63" s="12">
        <f t="shared" si="0"/>
        <v>70</v>
      </c>
      <c r="I63" s="12">
        <f t="shared" si="1"/>
        <v>420</v>
      </c>
    </row>
    <row r="64" spans="1:9" x14ac:dyDescent="0.2">
      <c r="A64" s="11">
        <v>153</v>
      </c>
      <c r="B64" s="23">
        <v>44218</v>
      </c>
      <c r="C64" s="63">
        <f t="shared" si="2"/>
        <v>44218</v>
      </c>
      <c r="D64" s="5" t="s">
        <v>247</v>
      </c>
      <c r="E64" s="11">
        <v>4</v>
      </c>
      <c r="F64" s="12">
        <v>70</v>
      </c>
      <c r="H64" s="12">
        <f t="shared" si="0"/>
        <v>70</v>
      </c>
      <c r="I64" s="12">
        <f t="shared" si="1"/>
        <v>280</v>
      </c>
    </row>
    <row r="65" spans="1:9" x14ac:dyDescent="0.2">
      <c r="A65" s="11">
        <v>154</v>
      </c>
      <c r="B65" s="23">
        <v>44218</v>
      </c>
      <c r="C65" s="63">
        <f t="shared" si="2"/>
        <v>44218</v>
      </c>
      <c r="D65" s="5" t="s">
        <v>248</v>
      </c>
      <c r="E65" s="11">
        <v>6</v>
      </c>
      <c r="F65" s="12">
        <v>25</v>
      </c>
      <c r="H65" s="12">
        <f t="shared" si="0"/>
        <v>25</v>
      </c>
      <c r="I65" s="12">
        <f t="shared" si="1"/>
        <v>150</v>
      </c>
    </row>
    <row r="66" spans="1:9" x14ac:dyDescent="0.2">
      <c r="A66" s="11">
        <v>155</v>
      </c>
      <c r="B66" s="23">
        <v>44218</v>
      </c>
      <c r="C66" s="63">
        <f t="shared" si="2"/>
        <v>44218</v>
      </c>
      <c r="D66" s="5" t="s">
        <v>249</v>
      </c>
      <c r="E66" s="11">
        <v>8</v>
      </c>
      <c r="F66" s="12">
        <v>25</v>
      </c>
      <c r="H66" s="12">
        <f t="shared" si="0"/>
        <v>25</v>
      </c>
      <c r="I66" s="12">
        <f t="shared" si="1"/>
        <v>200</v>
      </c>
    </row>
    <row r="67" spans="1:9" x14ac:dyDescent="0.2">
      <c r="A67" s="11">
        <v>156</v>
      </c>
      <c r="B67" s="23">
        <v>44218</v>
      </c>
      <c r="C67" s="63">
        <f t="shared" si="2"/>
        <v>44218</v>
      </c>
      <c r="D67" s="5" t="s">
        <v>250</v>
      </c>
      <c r="E67" s="11">
        <v>4</v>
      </c>
      <c r="F67" s="12">
        <v>25</v>
      </c>
      <c r="H67" s="12">
        <f t="shared" si="0"/>
        <v>25</v>
      </c>
      <c r="I67" s="12">
        <f t="shared" si="1"/>
        <v>100</v>
      </c>
    </row>
    <row r="68" spans="1:9" x14ac:dyDescent="0.2">
      <c r="A68" s="11">
        <v>157</v>
      </c>
      <c r="B68" s="23">
        <v>44218</v>
      </c>
      <c r="C68" s="63">
        <f t="shared" si="2"/>
        <v>44218</v>
      </c>
      <c r="D68" s="5" t="s">
        <v>251</v>
      </c>
      <c r="E68" s="11">
        <v>10</v>
      </c>
      <c r="F68" s="12">
        <v>36.25</v>
      </c>
      <c r="H68" s="12">
        <f t="shared" si="0"/>
        <v>36.25</v>
      </c>
      <c r="I68" s="12">
        <f t="shared" si="1"/>
        <v>362.5</v>
      </c>
    </row>
    <row r="69" spans="1:9" x14ac:dyDescent="0.2">
      <c r="A69" s="11">
        <v>158</v>
      </c>
      <c r="B69" s="23">
        <v>44218</v>
      </c>
      <c r="C69" s="63">
        <f t="shared" si="2"/>
        <v>44218</v>
      </c>
      <c r="D69" s="5" t="s">
        <v>252</v>
      </c>
      <c r="E69" s="11">
        <v>4</v>
      </c>
      <c r="F69" s="12">
        <v>36.25</v>
      </c>
      <c r="H69" s="12">
        <f t="shared" si="0"/>
        <v>36.25</v>
      </c>
      <c r="I69" s="12">
        <f t="shared" si="1"/>
        <v>145</v>
      </c>
    </row>
    <row r="70" spans="1:9" x14ac:dyDescent="0.2">
      <c r="A70" s="11">
        <v>159</v>
      </c>
      <c r="B70" s="23">
        <v>44219</v>
      </c>
      <c r="C70" s="63">
        <f t="shared" si="2"/>
        <v>44219</v>
      </c>
      <c r="D70" s="5" t="s">
        <v>253</v>
      </c>
      <c r="E70" s="11">
        <v>2</v>
      </c>
      <c r="F70" s="12">
        <v>36.25</v>
      </c>
      <c r="H70" s="12">
        <f t="shared" si="0"/>
        <v>36.25</v>
      </c>
      <c r="I70" s="12">
        <f t="shared" si="1"/>
        <v>72.5</v>
      </c>
    </row>
    <row r="71" spans="1:9" x14ac:dyDescent="0.2">
      <c r="A71" s="11">
        <v>160</v>
      </c>
      <c r="B71" s="23">
        <v>44219</v>
      </c>
      <c r="C71" s="63">
        <f t="shared" si="2"/>
        <v>44219</v>
      </c>
      <c r="D71" s="5" t="s">
        <v>254</v>
      </c>
      <c r="E71" s="11">
        <v>6</v>
      </c>
      <c r="F71" s="12">
        <v>47.5</v>
      </c>
      <c r="H71" s="12">
        <f t="shared" si="0"/>
        <v>47.5</v>
      </c>
      <c r="I71" s="12">
        <f t="shared" si="1"/>
        <v>285</v>
      </c>
    </row>
    <row r="72" spans="1:9" x14ac:dyDescent="0.2">
      <c r="A72" s="11">
        <v>161</v>
      </c>
      <c r="B72" s="23">
        <v>44219</v>
      </c>
      <c r="C72" s="63">
        <f t="shared" si="2"/>
        <v>44219</v>
      </c>
      <c r="D72" s="5" t="s">
        <v>255</v>
      </c>
      <c r="E72" s="11">
        <v>6</v>
      </c>
      <c r="F72" s="12">
        <v>47.5</v>
      </c>
      <c r="H72" s="12">
        <f t="shared" si="0"/>
        <v>47.5</v>
      </c>
      <c r="I72" s="12">
        <f t="shared" si="1"/>
        <v>285</v>
      </c>
    </row>
    <row r="73" spans="1:9" x14ac:dyDescent="0.2">
      <c r="A73" s="11">
        <v>162</v>
      </c>
      <c r="B73" s="23">
        <v>44219</v>
      </c>
      <c r="C73" s="63">
        <f t="shared" si="2"/>
        <v>44219</v>
      </c>
      <c r="D73" s="5" t="s">
        <v>256</v>
      </c>
      <c r="E73" s="11">
        <v>6</v>
      </c>
      <c r="F73" s="12">
        <v>47.5</v>
      </c>
      <c r="H73" s="12">
        <f t="shared" si="0"/>
        <v>47.5</v>
      </c>
      <c r="I73" s="12">
        <f t="shared" si="1"/>
        <v>285</v>
      </c>
    </row>
    <row r="74" spans="1:9" x14ac:dyDescent="0.2">
      <c r="A74" s="11">
        <v>163</v>
      </c>
      <c r="B74" s="23">
        <v>44219</v>
      </c>
      <c r="C74" s="63">
        <f t="shared" si="2"/>
        <v>44219</v>
      </c>
      <c r="D74" s="5" t="s">
        <v>257</v>
      </c>
      <c r="E74" s="11">
        <v>4</v>
      </c>
      <c r="F74" s="12">
        <v>25</v>
      </c>
      <c r="G74" s="60">
        <v>0.2</v>
      </c>
      <c r="H74" s="12">
        <f t="shared" si="0"/>
        <v>20</v>
      </c>
      <c r="I74" s="12">
        <f t="shared" si="1"/>
        <v>80</v>
      </c>
    </row>
    <row r="75" spans="1:9" x14ac:dyDescent="0.2">
      <c r="A75" s="11">
        <v>164</v>
      </c>
      <c r="B75" s="23">
        <v>44220</v>
      </c>
      <c r="C75" s="63">
        <f t="shared" si="2"/>
        <v>44220</v>
      </c>
      <c r="D75" s="5" t="s">
        <v>258</v>
      </c>
      <c r="E75" s="11">
        <v>10</v>
      </c>
      <c r="F75" s="12">
        <v>25</v>
      </c>
      <c r="H75" s="12">
        <f t="shared" si="0"/>
        <v>25</v>
      </c>
      <c r="I75" s="12">
        <f t="shared" si="1"/>
        <v>250</v>
      </c>
    </row>
    <row r="76" spans="1:9" x14ac:dyDescent="0.2">
      <c r="A76" s="11">
        <v>165</v>
      </c>
      <c r="B76" s="23">
        <v>44220</v>
      </c>
      <c r="C76" s="63">
        <f t="shared" si="2"/>
        <v>44220</v>
      </c>
      <c r="D76" s="5" t="s">
        <v>259</v>
      </c>
      <c r="E76" s="11">
        <v>4</v>
      </c>
      <c r="F76" s="12">
        <v>25</v>
      </c>
      <c r="H76" s="12">
        <f t="shared" ref="H76:H139" si="3">(F76*(1-G76))</f>
        <v>25</v>
      </c>
      <c r="I76" s="12">
        <f t="shared" ref="I76:I139" si="4">H76*E76</f>
        <v>100</v>
      </c>
    </row>
    <row r="77" spans="1:9" x14ac:dyDescent="0.2">
      <c r="A77" s="11">
        <v>166</v>
      </c>
      <c r="B77" s="23">
        <v>44220</v>
      </c>
      <c r="C77" s="63">
        <f t="shared" ref="C77:C140" si="5">B77</f>
        <v>44220</v>
      </c>
      <c r="D77" s="5" t="s">
        <v>260</v>
      </c>
      <c r="E77" s="11">
        <v>10</v>
      </c>
      <c r="F77" s="12">
        <v>36.25</v>
      </c>
      <c r="H77" s="12">
        <f t="shared" si="3"/>
        <v>36.25</v>
      </c>
      <c r="I77" s="12">
        <f t="shared" si="4"/>
        <v>362.5</v>
      </c>
    </row>
    <row r="78" spans="1:9" x14ac:dyDescent="0.2">
      <c r="A78" s="11">
        <v>167</v>
      </c>
      <c r="B78" s="23">
        <v>44220</v>
      </c>
      <c r="C78" s="63">
        <f t="shared" si="5"/>
        <v>44220</v>
      </c>
      <c r="D78" s="5" t="s">
        <v>261</v>
      </c>
      <c r="E78" s="11">
        <v>4</v>
      </c>
      <c r="F78" s="12">
        <v>36.25</v>
      </c>
      <c r="H78" s="12">
        <f t="shared" si="3"/>
        <v>36.25</v>
      </c>
      <c r="I78" s="12">
        <f t="shared" si="4"/>
        <v>145</v>
      </c>
    </row>
    <row r="79" spans="1:9" x14ac:dyDescent="0.2">
      <c r="A79" s="11">
        <v>168</v>
      </c>
      <c r="B79" s="23">
        <v>44220</v>
      </c>
      <c r="C79" s="63">
        <f t="shared" si="5"/>
        <v>44220</v>
      </c>
      <c r="D79" s="5" t="s">
        <v>262</v>
      </c>
      <c r="E79" s="11">
        <v>4</v>
      </c>
      <c r="F79" s="12">
        <v>36.25</v>
      </c>
      <c r="H79" s="12">
        <f t="shared" si="3"/>
        <v>36.25</v>
      </c>
      <c r="I79" s="12">
        <f t="shared" si="4"/>
        <v>145</v>
      </c>
    </row>
    <row r="80" spans="1:9" x14ac:dyDescent="0.2">
      <c r="A80" s="11">
        <v>169</v>
      </c>
      <c r="B80" s="23">
        <v>44220</v>
      </c>
      <c r="C80" s="63">
        <f t="shared" si="5"/>
        <v>44220</v>
      </c>
      <c r="D80" s="5" t="s">
        <v>263</v>
      </c>
      <c r="E80" s="11">
        <v>10</v>
      </c>
      <c r="F80" s="12">
        <v>47.5</v>
      </c>
      <c r="H80" s="12">
        <f t="shared" si="3"/>
        <v>47.5</v>
      </c>
      <c r="I80" s="12">
        <f t="shared" si="4"/>
        <v>475</v>
      </c>
    </row>
    <row r="81" spans="1:9" x14ac:dyDescent="0.2">
      <c r="A81" s="11">
        <v>170</v>
      </c>
      <c r="B81" s="23">
        <v>44225</v>
      </c>
      <c r="C81" s="63">
        <f t="shared" si="5"/>
        <v>44225</v>
      </c>
      <c r="D81" s="5" t="s">
        <v>264</v>
      </c>
      <c r="E81" s="11">
        <v>6</v>
      </c>
      <c r="F81" s="12">
        <v>47.5</v>
      </c>
      <c r="H81" s="12">
        <f t="shared" si="3"/>
        <v>47.5</v>
      </c>
      <c r="I81" s="12">
        <f t="shared" si="4"/>
        <v>285</v>
      </c>
    </row>
    <row r="82" spans="1:9" x14ac:dyDescent="0.2">
      <c r="A82" s="11">
        <v>171</v>
      </c>
      <c r="B82" s="23">
        <v>44225</v>
      </c>
      <c r="C82" s="63">
        <f t="shared" si="5"/>
        <v>44225</v>
      </c>
      <c r="D82" s="5" t="s">
        <v>265</v>
      </c>
      <c r="E82" s="11">
        <v>6</v>
      </c>
      <c r="F82" s="12">
        <v>47.5</v>
      </c>
      <c r="H82" s="12">
        <f t="shared" si="3"/>
        <v>47.5</v>
      </c>
      <c r="I82" s="12">
        <f t="shared" si="4"/>
        <v>285</v>
      </c>
    </row>
    <row r="83" spans="1:9" x14ac:dyDescent="0.2">
      <c r="A83" s="11">
        <v>172</v>
      </c>
      <c r="B83" s="23">
        <v>44225</v>
      </c>
      <c r="C83" s="63">
        <f t="shared" si="5"/>
        <v>44225</v>
      </c>
      <c r="D83" s="5" t="s">
        <v>266</v>
      </c>
      <c r="E83" s="11">
        <v>4</v>
      </c>
      <c r="F83" s="12">
        <v>62.5</v>
      </c>
      <c r="H83" s="12">
        <f t="shared" si="3"/>
        <v>62.5</v>
      </c>
      <c r="I83" s="12">
        <f t="shared" si="4"/>
        <v>250</v>
      </c>
    </row>
    <row r="84" spans="1:9" x14ac:dyDescent="0.2">
      <c r="A84" s="11">
        <v>173</v>
      </c>
      <c r="B84" s="23">
        <v>44225</v>
      </c>
      <c r="C84" s="63">
        <f t="shared" si="5"/>
        <v>44225</v>
      </c>
      <c r="D84" s="5" t="s">
        <v>267</v>
      </c>
      <c r="E84" s="11">
        <v>6</v>
      </c>
      <c r="F84" s="12">
        <v>62.5</v>
      </c>
      <c r="H84" s="12">
        <f t="shared" si="3"/>
        <v>62.5</v>
      </c>
      <c r="I84" s="12">
        <f t="shared" si="4"/>
        <v>375</v>
      </c>
    </row>
    <row r="85" spans="1:9" x14ac:dyDescent="0.2">
      <c r="A85" s="11">
        <v>174</v>
      </c>
      <c r="B85" s="23">
        <v>44225</v>
      </c>
      <c r="C85" s="63">
        <f t="shared" si="5"/>
        <v>44225</v>
      </c>
      <c r="D85" s="5" t="s">
        <v>268</v>
      </c>
      <c r="E85" s="11">
        <v>4</v>
      </c>
      <c r="F85" s="12">
        <v>62.5</v>
      </c>
      <c r="H85" s="12">
        <f t="shared" si="3"/>
        <v>62.5</v>
      </c>
      <c r="I85" s="12">
        <f t="shared" si="4"/>
        <v>250</v>
      </c>
    </row>
    <row r="86" spans="1:9" x14ac:dyDescent="0.2">
      <c r="A86" s="11">
        <v>175</v>
      </c>
      <c r="B86" s="23">
        <v>44225</v>
      </c>
      <c r="C86" s="63">
        <f t="shared" si="5"/>
        <v>44225</v>
      </c>
      <c r="D86" s="5" t="s">
        <v>269</v>
      </c>
      <c r="E86" s="11">
        <v>10</v>
      </c>
      <c r="F86" s="12">
        <v>73.75</v>
      </c>
      <c r="H86" s="12">
        <f t="shared" si="3"/>
        <v>73.75</v>
      </c>
      <c r="I86" s="12">
        <f t="shared" si="4"/>
        <v>737.5</v>
      </c>
    </row>
    <row r="87" spans="1:9" x14ac:dyDescent="0.2">
      <c r="A87" s="11">
        <v>176</v>
      </c>
      <c r="B87" s="23">
        <v>44225</v>
      </c>
      <c r="C87" s="63">
        <f t="shared" si="5"/>
        <v>44225</v>
      </c>
      <c r="D87" s="5" t="s">
        <v>270</v>
      </c>
      <c r="E87" s="11">
        <v>10</v>
      </c>
      <c r="F87" s="12">
        <v>73.75</v>
      </c>
      <c r="H87" s="12">
        <f t="shared" si="3"/>
        <v>73.75</v>
      </c>
      <c r="I87" s="12">
        <f t="shared" si="4"/>
        <v>737.5</v>
      </c>
    </row>
    <row r="88" spans="1:9" x14ac:dyDescent="0.2">
      <c r="A88" s="11">
        <v>177</v>
      </c>
      <c r="B88" s="23">
        <v>44225</v>
      </c>
      <c r="C88" s="63">
        <f t="shared" si="5"/>
        <v>44225</v>
      </c>
      <c r="D88" s="5" t="s">
        <v>271</v>
      </c>
      <c r="E88" s="11">
        <v>8</v>
      </c>
      <c r="F88" s="12">
        <v>73.75</v>
      </c>
      <c r="H88" s="12">
        <f t="shared" si="3"/>
        <v>73.75</v>
      </c>
      <c r="I88" s="12">
        <f t="shared" si="4"/>
        <v>590</v>
      </c>
    </row>
    <row r="89" spans="1:9" x14ac:dyDescent="0.2">
      <c r="A89" s="11">
        <v>178</v>
      </c>
      <c r="B89" s="23">
        <v>44225</v>
      </c>
      <c r="C89" s="63">
        <f t="shared" si="5"/>
        <v>44225</v>
      </c>
      <c r="D89" s="5" t="s">
        <v>272</v>
      </c>
      <c r="E89" s="11">
        <v>6</v>
      </c>
      <c r="F89" s="12">
        <v>85</v>
      </c>
      <c r="H89" s="12">
        <f t="shared" si="3"/>
        <v>85</v>
      </c>
      <c r="I89" s="12">
        <f t="shared" si="4"/>
        <v>510</v>
      </c>
    </row>
    <row r="90" spans="1:9" x14ac:dyDescent="0.2">
      <c r="A90" s="11">
        <v>179</v>
      </c>
      <c r="B90" s="23">
        <v>44226</v>
      </c>
      <c r="C90" s="63">
        <f t="shared" si="5"/>
        <v>44226</v>
      </c>
      <c r="D90" s="5" t="s">
        <v>273</v>
      </c>
      <c r="E90" s="11">
        <v>4</v>
      </c>
      <c r="F90" s="12">
        <v>85</v>
      </c>
      <c r="H90" s="12">
        <f t="shared" si="3"/>
        <v>85</v>
      </c>
      <c r="I90" s="12">
        <f t="shared" si="4"/>
        <v>340</v>
      </c>
    </row>
    <row r="91" spans="1:9" x14ac:dyDescent="0.2">
      <c r="A91" s="11">
        <v>180</v>
      </c>
      <c r="B91" s="23">
        <v>44226</v>
      </c>
      <c r="C91" s="63">
        <f t="shared" si="5"/>
        <v>44226</v>
      </c>
      <c r="D91" s="5" t="s">
        <v>274</v>
      </c>
      <c r="E91" s="11">
        <v>8</v>
      </c>
      <c r="F91" s="12">
        <v>85</v>
      </c>
      <c r="H91" s="12">
        <f t="shared" si="3"/>
        <v>85</v>
      </c>
      <c r="I91" s="12">
        <f t="shared" si="4"/>
        <v>680</v>
      </c>
    </row>
    <row r="92" spans="1:9" x14ac:dyDescent="0.2">
      <c r="A92" s="11">
        <v>181</v>
      </c>
      <c r="B92" s="23">
        <v>44226</v>
      </c>
      <c r="C92" s="63">
        <f t="shared" si="5"/>
        <v>44226</v>
      </c>
      <c r="D92" s="5" t="s">
        <v>275</v>
      </c>
      <c r="E92" s="11">
        <v>8</v>
      </c>
      <c r="F92" s="12">
        <v>25</v>
      </c>
      <c r="H92" s="12">
        <f t="shared" si="3"/>
        <v>25</v>
      </c>
      <c r="I92" s="12">
        <f t="shared" si="4"/>
        <v>200</v>
      </c>
    </row>
    <row r="93" spans="1:9" x14ac:dyDescent="0.2">
      <c r="A93" s="11">
        <v>182</v>
      </c>
      <c r="B93" s="23">
        <v>44226</v>
      </c>
      <c r="C93" s="63">
        <f t="shared" si="5"/>
        <v>44226</v>
      </c>
      <c r="D93" s="5" t="s">
        <v>276</v>
      </c>
      <c r="E93" s="11">
        <v>4</v>
      </c>
      <c r="F93" s="12">
        <v>25</v>
      </c>
      <c r="H93" s="12">
        <f t="shared" si="3"/>
        <v>25</v>
      </c>
      <c r="I93" s="12">
        <f t="shared" si="4"/>
        <v>100</v>
      </c>
    </row>
    <row r="94" spans="1:9" x14ac:dyDescent="0.2">
      <c r="A94" s="11">
        <v>183</v>
      </c>
      <c r="B94" s="23">
        <v>44226</v>
      </c>
      <c r="C94" s="63">
        <f t="shared" si="5"/>
        <v>44226</v>
      </c>
      <c r="D94" s="5" t="s">
        <v>277</v>
      </c>
      <c r="E94" s="11">
        <v>8</v>
      </c>
      <c r="F94" s="12">
        <v>25</v>
      </c>
      <c r="H94" s="12">
        <f t="shared" si="3"/>
        <v>25</v>
      </c>
      <c r="I94" s="12">
        <f t="shared" si="4"/>
        <v>200</v>
      </c>
    </row>
    <row r="95" spans="1:9" x14ac:dyDescent="0.2">
      <c r="A95" s="11">
        <v>184</v>
      </c>
      <c r="B95" s="23">
        <v>44226</v>
      </c>
      <c r="C95" s="63">
        <f t="shared" si="5"/>
        <v>44226</v>
      </c>
      <c r="D95" s="5" t="s">
        <v>278</v>
      </c>
      <c r="E95" s="11">
        <v>2</v>
      </c>
      <c r="F95" s="12">
        <v>28.75</v>
      </c>
      <c r="H95" s="12">
        <f t="shared" si="3"/>
        <v>28.75</v>
      </c>
      <c r="I95" s="12">
        <f t="shared" si="4"/>
        <v>57.5</v>
      </c>
    </row>
    <row r="96" spans="1:9" x14ac:dyDescent="0.2">
      <c r="A96" s="11">
        <v>185</v>
      </c>
      <c r="B96" s="23">
        <v>44227</v>
      </c>
      <c r="C96" s="63">
        <f t="shared" si="5"/>
        <v>44227</v>
      </c>
      <c r="D96" s="5" t="s">
        <v>279</v>
      </c>
      <c r="E96" s="11">
        <v>10</v>
      </c>
      <c r="F96" s="12">
        <v>28.75</v>
      </c>
      <c r="H96" s="12">
        <f t="shared" si="3"/>
        <v>28.75</v>
      </c>
      <c r="I96" s="12">
        <f t="shared" si="4"/>
        <v>287.5</v>
      </c>
    </row>
    <row r="97" spans="1:9" x14ac:dyDescent="0.2">
      <c r="A97" s="11">
        <v>186</v>
      </c>
      <c r="B97" s="23">
        <v>44227</v>
      </c>
      <c r="C97" s="63">
        <f t="shared" si="5"/>
        <v>44227</v>
      </c>
      <c r="D97" s="5" t="s">
        <v>280</v>
      </c>
      <c r="E97" s="11">
        <v>4</v>
      </c>
      <c r="F97" s="12">
        <v>28.75</v>
      </c>
      <c r="H97" s="12">
        <f t="shared" si="3"/>
        <v>28.75</v>
      </c>
      <c r="I97" s="12">
        <f t="shared" si="4"/>
        <v>115</v>
      </c>
    </row>
    <row r="98" spans="1:9" x14ac:dyDescent="0.2">
      <c r="A98" s="11">
        <v>187</v>
      </c>
      <c r="B98" s="23">
        <v>44227</v>
      </c>
      <c r="C98" s="63">
        <f t="shared" si="5"/>
        <v>44227</v>
      </c>
      <c r="D98" s="5" t="s">
        <v>281</v>
      </c>
      <c r="E98" s="11">
        <v>6</v>
      </c>
      <c r="F98" s="12">
        <v>32.5</v>
      </c>
      <c r="H98" s="12">
        <f t="shared" si="3"/>
        <v>32.5</v>
      </c>
      <c r="I98" s="12">
        <f t="shared" si="4"/>
        <v>195</v>
      </c>
    </row>
    <row r="99" spans="1:9" x14ac:dyDescent="0.2">
      <c r="A99" s="11">
        <v>188</v>
      </c>
      <c r="B99" s="23">
        <v>44227</v>
      </c>
      <c r="C99" s="63">
        <f t="shared" si="5"/>
        <v>44227</v>
      </c>
      <c r="D99" s="5" t="s">
        <v>282</v>
      </c>
      <c r="E99" s="11">
        <v>2</v>
      </c>
      <c r="F99" s="12">
        <v>32.5</v>
      </c>
      <c r="H99" s="12">
        <f t="shared" si="3"/>
        <v>32.5</v>
      </c>
      <c r="I99" s="12">
        <f t="shared" si="4"/>
        <v>65</v>
      </c>
    </row>
    <row r="100" spans="1:9" x14ac:dyDescent="0.2">
      <c r="A100" s="11">
        <v>189</v>
      </c>
      <c r="B100" s="23">
        <v>44227</v>
      </c>
      <c r="C100" s="63">
        <f t="shared" si="5"/>
        <v>44227</v>
      </c>
      <c r="D100" s="5" t="s">
        <v>283</v>
      </c>
      <c r="E100" s="11">
        <v>2</v>
      </c>
      <c r="F100" s="12">
        <v>32.5</v>
      </c>
      <c r="H100" s="12">
        <f t="shared" si="3"/>
        <v>32.5</v>
      </c>
      <c r="I100" s="12">
        <f t="shared" si="4"/>
        <v>65</v>
      </c>
    </row>
    <row r="101" spans="1:9" x14ac:dyDescent="0.2">
      <c r="A101" s="11">
        <v>190</v>
      </c>
      <c r="B101" s="23">
        <v>44227</v>
      </c>
      <c r="C101" s="63">
        <f t="shared" si="5"/>
        <v>44227</v>
      </c>
      <c r="D101" s="5" t="s">
        <v>284</v>
      </c>
      <c r="E101" s="11">
        <v>6</v>
      </c>
      <c r="F101" s="12">
        <v>6.25</v>
      </c>
      <c r="H101" s="12">
        <f t="shared" si="3"/>
        <v>6.25</v>
      </c>
      <c r="I101" s="12">
        <f t="shared" si="4"/>
        <v>37.5</v>
      </c>
    </row>
    <row r="102" spans="1:9" x14ac:dyDescent="0.2">
      <c r="A102" s="11">
        <v>191</v>
      </c>
      <c r="B102" s="23">
        <v>44232</v>
      </c>
      <c r="C102" s="63">
        <f t="shared" si="5"/>
        <v>44232</v>
      </c>
      <c r="D102" s="5" t="s">
        <v>285</v>
      </c>
      <c r="E102" s="11">
        <v>10</v>
      </c>
      <c r="F102" s="12">
        <v>6.25</v>
      </c>
      <c r="H102" s="12">
        <f t="shared" si="3"/>
        <v>6.25</v>
      </c>
      <c r="I102" s="12">
        <f t="shared" si="4"/>
        <v>62.5</v>
      </c>
    </row>
    <row r="103" spans="1:9" x14ac:dyDescent="0.2">
      <c r="A103" s="11">
        <v>192</v>
      </c>
      <c r="B103" s="23">
        <v>44232</v>
      </c>
      <c r="C103" s="63">
        <f t="shared" si="5"/>
        <v>44232</v>
      </c>
      <c r="D103" s="5" t="s">
        <v>286</v>
      </c>
      <c r="E103" s="11">
        <v>10</v>
      </c>
      <c r="F103" s="12">
        <v>6.25</v>
      </c>
      <c r="H103" s="12">
        <f t="shared" si="3"/>
        <v>6.25</v>
      </c>
      <c r="I103" s="12">
        <f t="shared" si="4"/>
        <v>62.5</v>
      </c>
    </row>
    <row r="104" spans="1:9" x14ac:dyDescent="0.2">
      <c r="A104" s="11">
        <v>193</v>
      </c>
      <c r="B104" s="23">
        <v>44232</v>
      </c>
      <c r="C104" s="63">
        <f t="shared" si="5"/>
        <v>44232</v>
      </c>
      <c r="D104" s="5" t="s">
        <v>287</v>
      </c>
      <c r="E104" s="11">
        <v>4</v>
      </c>
      <c r="F104" s="12">
        <v>13.75</v>
      </c>
      <c r="H104" s="12">
        <f t="shared" si="3"/>
        <v>13.75</v>
      </c>
      <c r="I104" s="12">
        <f t="shared" si="4"/>
        <v>55</v>
      </c>
    </row>
    <row r="105" spans="1:9" x14ac:dyDescent="0.2">
      <c r="A105" s="11">
        <v>194</v>
      </c>
      <c r="B105" s="23">
        <v>44232</v>
      </c>
      <c r="C105" s="63">
        <f t="shared" si="5"/>
        <v>44232</v>
      </c>
      <c r="D105" s="5" t="s">
        <v>288</v>
      </c>
      <c r="E105" s="11">
        <v>4</v>
      </c>
      <c r="F105" s="12">
        <v>13.75</v>
      </c>
      <c r="H105" s="12">
        <f t="shared" si="3"/>
        <v>13.75</v>
      </c>
      <c r="I105" s="12">
        <f t="shared" si="4"/>
        <v>55</v>
      </c>
    </row>
    <row r="106" spans="1:9" x14ac:dyDescent="0.2">
      <c r="A106" s="11">
        <v>195</v>
      </c>
      <c r="B106" s="23">
        <v>44233</v>
      </c>
      <c r="C106" s="63">
        <f t="shared" si="5"/>
        <v>44233</v>
      </c>
      <c r="D106" s="5" t="s">
        <v>289</v>
      </c>
      <c r="E106" s="11">
        <v>10</v>
      </c>
      <c r="F106" s="12">
        <v>13.75</v>
      </c>
      <c r="H106" s="12">
        <f t="shared" si="3"/>
        <v>13.75</v>
      </c>
      <c r="I106" s="12">
        <f t="shared" si="4"/>
        <v>137.5</v>
      </c>
    </row>
    <row r="107" spans="1:9" x14ac:dyDescent="0.2">
      <c r="A107" s="11">
        <v>196</v>
      </c>
      <c r="B107" s="23">
        <v>44233</v>
      </c>
      <c r="C107" s="63">
        <f t="shared" si="5"/>
        <v>44233</v>
      </c>
      <c r="D107" s="5" t="s">
        <v>290</v>
      </c>
      <c r="E107" s="11">
        <v>2</v>
      </c>
      <c r="F107" s="12">
        <v>21.25</v>
      </c>
      <c r="H107" s="12">
        <f t="shared" si="3"/>
        <v>21.25</v>
      </c>
      <c r="I107" s="12">
        <f t="shared" si="4"/>
        <v>42.5</v>
      </c>
    </row>
    <row r="108" spans="1:9" x14ac:dyDescent="0.2">
      <c r="A108" s="11">
        <v>197</v>
      </c>
      <c r="B108" s="23">
        <v>44233</v>
      </c>
      <c r="C108" s="63">
        <f t="shared" si="5"/>
        <v>44233</v>
      </c>
      <c r="D108" s="5" t="s">
        <v>291</v>
      </c>
      <c r="E108" s="11">
        <v>4</v>
      </c>
      <c r="F108" s="12">
        <v>21.25</v>
      </c>
      <c r="H108" s="12">
        <f t="shared" si="3"/>
        <v>21.25</v>
      </c>
      <c r="I108" s="12">
        <f t="shared" si="4"/>
        <v>85</v>
      </c>
    </row>
    <row r="109" spans="1:9" x14ac:dyDescent="0.2">
      <c r="A109" s="11">
        <v>198</v>
      </c>
      <c r="B109" s="23">
        <v>44233</v>
      </c>
      <c r="C109" s="63">
        <f t="shared" si="5"/>
        <v>44233</v>
      </c>
      <c r="D109" s="5" t="s">
        <v>292</v>
      </c>
      <c r="E109" s="11">
        <v>4</v>
      </c>
      <c r="F109" s="12">
        <v>21.25</v>
      </c>
      <c r="G109" s="60">
        <v>0.05</v>
      </c>
      <c r="H109" s="12">
        <f t="shared" si="3"/>
        <v>20.1875</v>
      </c>
      <c r="I109" s="12">
        <f t="shared" si="4"/>
        <v>80.75</v>
      </c>
    </row>
    <row r="110" spans="1:9" x14ac:dyDescent="0.2">
      <c r="A110" s="11">
        <v>199</v>
      </c>
      <c r="B110" s="23">
        <v>44233</v>
      </c>
      <c r="C110" s="63">
        <f t="shared" si="5"/>
        <v>44233</v>
      </c>
      <c r="D110" s="5" t="s">
        <v>293</v>
      </c>
      <c r="E110" s="11">
        <v>6</v>
      </c>
      <c r="F110" s="12">
        <v>6.25</v>
      </c>
      <c r="H110" s="12">
        <f t="shared" si="3"/>
        <v>6.25</v>
      </c>
      <c r="I110" s="12">
        <f t="shared" si="4"/>
        <v>37.5</v>
      </c>
    </row>
    <row r="111" spans="1:9" x14ac:dyDescent="0.2">
      <c r="A111" s="11">
        <v>200</v>
      </c>
      <c r="B111" s="23">
        <v>44233</v>
      </c>
      <c r="C111" s="63">
        <f t="shared" si="5"/>
        <v>44233</v>
      </c>
      <c r="D111" s="5" t="s">
        <v>294</v>
      </c>
      <c r="E111" s="11">
        <v>2</v>
      </c>
      <c r="F111" s="12">
        <v>6.25</v>
      </c>
      <c r="H111" s="12">
        <f t="shared" si="3"/>
        <v>6.25</v>
      </c>
      <c r="I111" s="12">
        <f t="shared" si="4"/>
        <v>12.5</v>
      </c>
    </row>
    <row r="112" spans="1:9" x14ac:dyDescent="0.2">
      <c r="A112" s="11">
        <v>201</v>
      </c>
      <c r="B112" s="23">
        <v>44233</v>
      </c>
      <c r="C112" s="63">
        <f t="shared" si="5"/>
        <v>44233</v>
      </c>
      <c r="D112" s="5" t="s">
        <v>295</v>
      </c>
      <c r="E112" s="11">
        <v>6</v>
      </c>
      <c r="F112" s="12">
        <v>6.25</v>
      </c>
      <c r="H112" s="12">
        <f t="shared" si="3"/>
        <v>6.25</v>
      </c>
      <c r="I112" s="12">
        <f t="shared" si="4"/>
        <v>37.5</v>
      </c>
    </row>
    <row r="113" spans="1:9" x14ac:dyDescent="0.2">
      <c r="A113" s="11">
        <v>202</v>
      </c>
      <c r="B113" s="23">
        <v>44233</v>
      </c>
      <c r="C113" s="63">
        <f t="shared" si="5"/>
        <v>44233</v>
      </c>
      <c r="D113" s="5" t="s">
        <v>296</v>
      </c>
      <c r="E113" s="11">
        <v>4</v>
      </c>
      <c r="F113" s="12">
        <v>13.75</v>
      </c>
      <c r="H113" s="12">
        <f t="shared" si="3"/>
        <v>13.75</v>
      </c>
      <c r="I113" s="12">
        <f t="shared" si="4"/>
        <v>55</v>
      </c>
    </row>
    <row r="114" spans="1:9" x14ac:dyDescent="0.2">
      <c r="A114" s="11">
        <v>203</v>
      </c>
      <c r="B114" s="23">
        <v>44234</v>
      </c>
      <c r="C114" s="63">
        <f t="shared" si="5"/>
        <v>44234</v>
      </c>
      <c r="D114" s="5" t="s">
        <v>297</v>
      </c>
      <c r="E114" s="11">
        <v>4</v>
      </c>
      <c r="F114" s="12">
        <v>13.75</v>
      </c>
      <c r="H114" s="12">
        <f t="shared" si="3"/>
        <v>13.75</v>
      </c>
      <c r="I114" s="12">
        <f t="shared" si="4"/>
        <v>55</v>
      </c>
    </row>
    <row r="115" spans="1:9" x14ac:dyDescent="0.2">
      <c r="A115" s="11">
        <v>204</v>
      </c>
      <c r="B115" s="23">
        <v>44234</v>
      </c>
      <c r="C115" s="63">
        <f t="shared" si="5"/>
        <v>44234</v>
      </c>
      <c r="D115" s="5" t="s">
        <v>298</v>
      </c>
      <c r="E115" s="11">
        <v>4</v>
      </c>
      <c r="F115" s="12">
        <v>13.75</v>
      </c>
      <c r="H115" s="12">
        <f t="shared" si="3"/>
        <v>13.75</v>
      </c>
      <c r="I115" s="12">
        <f t="shared" si="4"/>
        <v>55</v>
      </c>
    </row>
    <row r="116" spans="1:9" x14ac:dyDescent="0.2">
      <c r="A116" s="11">
        <v>205</v>
      </c>
      <c r="B116" s="23">
        <v>44234</v>
      </c>
      <c r="C116" s="63">
        <f t="shared" si="5"/>
        <v>44234</v>
      </c>
      <c r="D116" s="5" t="s">
        <v>299</v>
      </c>
      <c r="E116" s="11">
        <v>2</v>
      </c>
      <c r="F116" s="12">
        <v>21.25</v>
      </c>
      <c r="H116" s="12">
        <f t="shared" si="3"/>
        <v>21.25</v>
      </c>
      <c r="I116" s="12">
        <f t="shared" si="4"/>
        <v>42.5</v>
      </c>
    </row>
    <row r="117" spans="1:9" x14ac:dyDescent="0.2">
      <c r="A117" s="11">
        <v>206</v>
      </c>
      <c r="B117" s="23">
        <v>44234</v>
      </c>
      <c r="C117" s="63">
        <f t="shared" si="5"/>
        <v>44234</v>
      </c>
      <c r="D117" s="5" t="s">
        <v>300</v>
      </c>
      <c r="E117" s="11">
        <v>10</v>
      </c>
      <c r="F117" s="12">
        <v>21.25</v>
      </c>
      <c r="H117" s="12">
        <f t="shared" si="3"/>
        <v>21.25</v>
      </c>
      <c r="I117" s="12">
        <f t="shared" si="4"/>
        <v>212.5</v>
      </c>
    </row>
    <row r="118" spans="1:9" x14ac:dyDescent="0.2">
      <c r="A118" s="11">
        <v>207</v>
      </c>
      <c r="B118" s="23">
        <v>44234</v>
      </c>
      <c r="C118" s="63">
        <f t="shared" si="5"/>
        <v>44234</v>
      </c>
      <c r="D118" s="5" t="s">
        <v>301</v>
      </c>
      <c r="E118" s="11">
        <v>2</v>
      </c>
      <c r="F118" s="12">
        <v>21.25</v>
      </c>
      <c r="H118" s="12">
        <f t="shared" si="3"/>
        <v>21.25</v>
      </c>
      <c r="I118" s="12">
        <f t="shared" si="4"/>
        <v>42.5</v>
      </c>
    </row>
    <row r="119" spans="1:9" x14ac:dyDescent="0.2">
      <c r="A119" s="11">
        <v>208</v>
      </c>
      <c r="B119" s="23">
        <v>44234</v>
      </c>
      <c r="C119" s="63">
        <f t="shared" si="5"/>
        <v>44234</v>
      </c>
      <c r="D119" s="5" t="s">
        <v>302</v>
      </c>
      <c r="E119" s="11">
        <v>10</v>
      </c>
      <c r="F119" s="12">
        <v>11.25</v>
      </c>
      <c r="H119" s="12">
        <f t="shared" si="3"/>
        <v>11.25</v>
      </c>
      <c r="I119" s="12">
        <f t="shared" si="4"/>
        <v>112.5</v>
      </c>
    </row>
    <row r="120" spans="1:9" x14ac:dyDescent="0.2">
      <c r="A120" s="11">
        <v>209</v>
      </c>
      <c r="B120" s="23">
        <v>44239</v>
      </c>
      <c r="C120" s="63">
        <f t="shared" si="5"/>
        <v>44239</v>
      </c>
      <c r="D120" s="5" t="s">
        <v>303</v>
      </c>
      <c r="E120" s="11">
        <v>2</v>
      </c>
      <c r="F120" s="12">
        <v>11.25</v>
      </c>
      <c r="H120" s="12">
        <f t="shared" si="3"/>
        <v>11.25</v>
      </c>
      <c r="I120" s="12">
        <f t="shared" si="4"/>
        <v>22.5</v>
      </c>
    </row>
    <row r="121" spans="1:9" x14ac:dyDescent="0.2">
      <c r="A121" s="11">
        <v>210</v>
      </c>
      <c r="B121" s="23">
        <v>44239</v>
      </c>
      <c r="C121" s="63">
        <f t="shared" si="5"/>
        <v>44239</v>
      </c>
      <c r="D121" s="5" t="s">
        <v>304</v>
      </c>
      <c r="E121" s="11">
        <v>4</v>
      </c>
      <c r="F121" s="12">
        <v>11.25</v>
      </c>
      <c r="H121" s="12">
        <f t="shared" si="3"/>
        <v>11.25</v>
      </c>
      <c r="I121" s="12">
        <f t="shared" si="4"/>
        <v>45</v>
      </c>
    </row>
    <row r="122" spans="1:9" x14ac:dyDescent="0.2">
      <c r="A122" s="11">
        <v>211</v>
      </c>
      <c r="B122" s="23">
        <v>44239</v>
      </c>
      <c r="C122" s="63">
        <f t="shared" si="5"/>
        <v>44239</v>
      </c>
      <c r="D122" s="5" t="s">
        <v>305</v>
      </c>
      <c r="E122" s="11">
        <v>4</v>
      </c>
      <c r="F122" s="12">
        <v>6.25</v>
      </c>
      <c r="H122" s="12">
        <f t="shared" si="3"/>
        <v>6.25</v>
      </c>
      <c r="I122" s="12">
        <f t="shared" si="4"/>
        <v>25</v>
      </c>
    </row>
    <row r="123" spans="1:9" x14ac:dyDescent="0.2">
      <c r="A123" s="11">
        <v>212</v>
      </c>
      <c r="B123" s="23">
        <v>44239</v>
      </c>
      <c r="C123" s="63">
        <f t="shared" si="5"/>
        <v>44239</v>
      </c>
      <c r="D123" s="5" t="s">
        <v>306</v>
      </c>
      <c r="E123" s="11">
        <v>10</v>
      </c>
      <c r="F123" s="12">
        <v>6.25</v>
      </c>
      <c r="H123" s="12">
        <f t="shared" si="3"/>
        <v>6.25</v>
      </c>
      <c r="I123" s="12">
        <f t="shared" si="4"/>
        <v>62.5</v>
      </c>
    </row>
    <row r="124" spans="1:9" x14ac:dyDescent="0.2">
      <c r="A124" s="11">
        <v>213</v>
      </c>
      <c r="B124" s="23">
        <v>44239</v>
      </c>
      <c r="C124" s="63">
        <f t="shared" si="5"/>
        <v>44239</v>
      </c>
      <c r="D124" s="5" t="s">
        <v>307</v>
      </c>
      <c r="E124" s="11">
        <v>4</v>
      </c>
      <c r="F124" s="12">
        <v>6.25</v>
      </c>
      <c r="H124" s="12">
        <f t="shared" si="3"/>
        <v>6.25</v>
      </c>
      <c r="I124" s="12">
        <f t="shared" si="4"/>
        <v>25</v>
      </c>
    </row>
    <row r="125" spans="1:9" x14ac:dyDescent="0.2">
      <c r="A125" s="11">
        <v>214</v>
      </c>
      <c r="B125" s="23">
        <v>44239</v>
      </c>
      <c r="C125" s="63">
        <f t="shared" si="5"/>
        <v>44239</v>
      </c>
      <c r="D125" s="5" t="s">
        <v>308</v>
      </c>
      <c r="E125" s="11">
        <v>10</v>
      </c>
      <c r="F125" s="12">
        <v>13.75</v>
      </c>
      <c r="H125" s="12">
        <f t="shared" si="3"/>
        <v>13.75</v>
      </c>
      <c r="I125" s="12">
        <f t="shared" si="4"/>
        <v>137.5</v>
      </c>
    </row>
    <row r="126" spans="1:9" x14ac:dyDescent="0.2">
      <c r="A126" s="11">
        <v>215</v>
      </c>
      <c r="B126" s="23">
        <v>44239</v>
      </c>
      <c r="C126" s="63">
        <f t="shared" si="5"/>
        <v>44239</v>
      </c>
      <c r="D126" s="5" t="s">
        <v>309</v>
      </c>
      <c r="E126" s="11">
        <v>8</v>
      </c>
      <c r="F126" s="12">
        <v>13.75</v>
      </c>
      <c r="H126" s="12">
        <f t="shared" si="3"/>
        <v>13.75</v>
      </c>
      <c r="I126" s="12">
        <f t="shared" si="4"/>
        <v>110</v>
      </c>
    </row>
    <row r="127" spans="1:9" x14ac:dyDescent="0.2">
      <c r="A127" s="11">
        <v>216</v>
      </c>
      <c r="B127" s="23">
        <v>44239</v>
      </c>
      <c r="C127" s="63">
        <f t="shared" si="5"/>
        <v>44239</v>
      </c>
      <c r="D127" s="5" t="s">
        <v>310</v>
      </c>
      <c r="E127" s="11">
        <v>2</v>
      </c>
      <c r="F127" s="12">
        <v>13.75</v>
      </c>
      <c r="H127" s="12">
        <f t="shared" si="3"/>
        <v>13.75</v>
      </c>
      <c r="I127" s="12">
        <f t="shared" si="4"/>
        <v>27.5</v>
      </c>
    </row>
    <row r="128" spans="1:9" x14ac:dyDescent="0.2">
      <c r="A128" s="11">
        <v>217</v>
      </c>
      <c r="B128" s="23">
        <v>44239</v>
      </c>
      <c r="C128" s="63">
        <f t="shared" si="5"/>
        <v>44239</v>
      </c>
      <c r="D128" s="5" t="s">
        <v>311</v>
      </c>
      <c r="E128" s="11">
        <v>8</v>
      </c>
      <c r="F128" s="12">
        <v>11.25</v>
      </c>
      <c r="H128" s="12">
        <f t="shared" si="3"/>
        <v>11.25</v>
      </c>
      <c r="I128" s="12">
        <f t="shared" si="4"/>
        <v>90</v>
      </c>
    </row>
    <row r="129" spans="1:9" x14ac:dyDescent="0.2">
      <c r="A129" s="11">
        <v>218</v>
      </c>
      <c r="B129" s="23">
        <v>44240</v>
      </c>
      <c r="C129" s="63">
        <f t="shared" si="5"/>
        <v>44240</v>
      </c>
      <c r="D129" s="5" t="s">
        <v>312</v>
      </c>
      <c r="E129" s="11">
        <v>2</v>
      </c>
      <c r="F129" s="12">
        <v>11.25</v>
      </c>
      <c r="H129" s="12">
        <f t="shared" si="3"/>
        <v>11.25</v>
      </c>
      <c r="I129" s="12">
        <f t="shared" si="4"/>
        <v>22.5</v>
      </c>
    </row>
    <row r="130" spans="1:9" x14ac:dyDescent="0.2">
      <c r="A130" s="11">
        <v>219</v>
      </c>
      <c r="B130" s="23">
        <v>44240</v>
      </c>
      <c r="C130" s="63">
        <f t="shared" si="5"/>
        <v>44240</v>
      </c>
      <c r="D130" s="5" t="s">
        <v>313</v>
      </c>
      <c r="E130" s="11">
        <v>10</v>
      </c>
      <c r="F130" s="12">
        <v>11.25</v>
      </c>
      <c r="H130" s="12">
        <f t="shared" si="3"/>
        <v>11.25</v>
      </c>
      <c r="I130" s="12">
        <f t="shared" si="4"/>
        <v>112.5</v>
      </c>
    </row>
    <row r="131" spans="1:9" x14ac:dyDescent="0.2">
      <c r="A131" s="11">
        <v>220</v>
      </c>
      <c r="B131" s="23">
        <v>44240</v>
      </c>
      <c r="C131" s="63">
        <f t="shared" si="5"/>
        <v>44240</v>
      </c>
      <c r="D131" s="5" t="s">
        <v>314</v>
      </c>
      <c r="E131" s="11">
        <v>8</v>
      </c>
      <c r="F131" s="12">
        <v>6.25</v>
      </c>
      <c r="H131" s="12">
        <f t="shared" si="3"/>
        <v>6.25</v>
      </c>
      <c r="I131" s="12">
        <f t="shared" si="4"/>
        <v>50</v>
      </c>
    </row>
    <row r="132" spans="1:9" x14ac:dyDescent="0.2">
      <c r="A132" s="11">
        <v>221</v>
      </c>
      <c r="B132" s="23">
        <v>44240</v>
      </c>
      <c r="C132" s="63">
        <f t="shared" si="5"/>
        <v>44240</v>
      </c>
      <c r="D132" s="5" t="s">
        <v>315</v>
      </c>
      <c r="E132" s="11">
        <v>4</v>
      </c>
      <c r="F132" s="12">
        <v>6.25</v>
      </c>
      <c r="H132" s="12">
        <f t="shared" si="3"/>
        <v>6.25</v>
      </c>
      <c r="I132" s="12">
        <f t="shared" si="4"/>
        <v>25</v>
      </c>
    </row>
    <row r="133" spans="1:9" x14ac:dyDescent="0.2">
      <c r="A133" s="11">
        <v>222</v>
      </c>
      <c r="B133" s="23">
        <v>44240</v>
      </c>
      <c r="C133" s="63">
        <f t="shared" si="5"/>
        <v>44240</v>
      </c>
      <c r="D133" s="5" t="s">
        <v>316</v>
      </c>
      <c r="E133" s="11">
        <v>2</v>
      </c>
      <c r="F133" s="12">
        <v>6.25</v>
      </c>
      <c r="H133" s="12">
        <f t="shared" si="3"/>
        <v>6.25</v>
      </c>
      <c r="I133" s="12">
        <f t="shared" si="4"/>
        <v>12.5</v>
      </c>
    </row>
    <row r="134" spans="1:9" x14ac:dyDescent="0.2">
      <c r="A134" s="11">
        <v>223</v>
      </c>
      <c r="B134" s="23">
        <v>44240</v>
      </c>
      <c r="C134" s="63">
        <f t="shared" si="5"/>
        <v>44240</v>
      </c>
      <c r="D134" s="5" t="s">
        <v>317</v>
      </c>
      <c r="E134" s="11">
        <v>2</v>
      </c>
      <c r="F134" s="12">
        <v>13.75</v>
      </c>
      <c r="H134" s="12">
        <f t="shared" si="3"/>
        <v>13.75</v>
      </c>
      <c r="I134" s="12">
        <f t="shared" si="4"/>
        <v>27.5</v>
      </c>
    </row>
    <row r="135" spans="1:9" x14ac:dyDescent="0.2">
      <c r="A135" s="11">
        <v>224</v>
      </c>
      <c r="B135" s="23">
        <v>44240</v>
      </c>
      <c r="C135" s="63">
        <f t="shared" si="5"/>
        <v>44240</v>
      </c>
      <c r="D135" s="5" t="s">
        <v>318</v>
      </c>
      <c r="E135" s="11">
        <v>8</v>
      </c>
      <c r="F135" s="12">
        <v>13.75</v>
      </c>
      <c r="H135" s="12">
        <f t="shared" si="3"/>
        <v>13.75</v>
      </c>
      <c r="I135" s="12">
        <f t="shared" si="4"/>
        <v>110</v>
      </c>
    </row>
    <row r="136" spans="1:9" x14ac:dyDescent="0.2">
      <c r="A136" s="11">
        <v>225</v>
      </c>
      <c r="B136" s="23">
        <v>44241</v>
      </c>
      <c r="C136" s="63">
        <f t="shared" si="5"/>
        <v>44241</v>
      </c>
      <c r="D136" s="5" t="s">
        <v>319</v>
      </c>
      <c r="E136" s="11">
        <v>2</v>
      </c>
      <c r="F136" s="12">
        <v>13.75</v>
      </c>
      <c r="H136" s="12">
        <f t="shared" si="3"/>
        <v>13.75</v>
      </c>
      <c r="I136" s="12">
        <f t="shared" si="4"/>
        <v>27.5</v>
      </c>
    </row>
    <row r="137" spans="1:9" x14ac:dyDescent="0.2">
      <c r="A137" s="11">
        <v>226</v>
      </c>
      <c r="B137" s="23">
        <v>44241</v>
      </c>
      <c r="C137" s="63">
        <f t="shared" si="5"/>
        <v>44241</v>
      </c>
      <c r="D137" s="5" t="s">
        <v>320</v>
      </c>
      <c r="E137" s="11">
        <v>2</v>
      </c>
      <c r="F137" s="12">
        <v>6.25</v>
      </c>
      <c r="G137" s="60">
        <v>0.15</v>
      </c>
      <c r="H137" s="12">
        <f t="shared" si="3"/>
        <v>5.3125</v>
      </c>
      <c r="I137" s="12">
        <f t="shared" si="4"/>
        <v>10.625</v>
      </c>
    </row>
    <row r="138" spans="1:9" x14ac:dyDescent="0.2">
      <c r="A138" s="11">
        <v>227</v>
      </c>
      <c r="B138" s="23">
        <v>44241</v>
      </c>
      <c r="C138" s="63">
        <f t="shared" si="5"/>
        <v>44241</v>
      </c>
      <c r="D138" s="5" t="s">
        <v>321</v>
      </c>
      <c r="E138" s="11">
        <v>2</v>
      </c>
      <c r="F138" s="12">
        <v>6.25</v>
      </c>
      <c r="H138" s="12">
        <f t="shared" si="3"/>
        <v>6.25</v>
      </c>
      <c r="I138" s="12">
        <f t="shared" si="4"/>
        <v>12.5</v>
      </c>
    </row>
    <row r="139" spans="1:9" x14ac:dyDescent="0.2">
      <c r="A139" s="11">
        <v>228</v>
      </c>
      <c r="B139" s="23">
        <v>44241</v>
      </c>
      <c r="C139" s="63">
        <f t="shared" si="5"/>
        <v>44241</v>
      </c>
      <c r="D139" s="5" t="s">
        <v>322</v>
      </c>
      <c r="E139" s="11">
        <v>8</v>
      </c>
      <c r="F139" s="12">
        <v>6.25</v>
      </c>
      <c r="H139" s="12">
        <f t="shared" si="3"/>
        <v>6.25</v>
      </c>
      <c r="I139" s="12">
        <f t="shared" si="4"/>
        <v>50</v>
      </c>
    </row>
    <row r="140" spans="1:9" x14ac:dyDescent="0.2">
      <c r="A140" s="11">
        <v>229</v>
      </c>
      <c r="B140" s="23">
        <v>44241</v>
      </c>
      <c r="C140" s="63">
        <f t="shared" si="5"/>
        <v>44241</v>
      </c>
      <c r="D140" s="5" t="s">
        <v>323</v>
      </c>
      <c r="E140" s="11">
        <v>6</v>
      </c>
      <c r="F140" s="12">
        <v>6.25</v>
      </c>
      <c r="H140" s="12">
        <f t="shared" ref="H140:H203" si="6">(F140*(1-G140))</f>
        <v>6.25</v>
      </c>
      <c r="I140" s="12">
        <f t="shared" ref="I140:I203" si="7">H140*E140</f>
        <v>37.5</v>
      </c>
    </row>
    <row r="141" spans="1:9" x14ac:dyDescent="0.2">
      <c r="A141" s="11">
        <v>230</v>
      </c>
      <c r="B141" s="23">
        <v>44241</v>
      </c>
      <c r="C141" s="63">
        <f t="shared" ref="C141:C204" si="8">B141</f>
        <v>44241</v>
      </c>
      <c r="D141" s="5" t="s">
        <v>324</v>
      </c>
      <c r="E141" s="11">
        <v>2</v>
      </c>
      <c r="F141" s="12">
        <v>11.25</v>
      </c>
      <c r="H141" s="12">
        <f t="shared" si="6"/>
        <v>11.25</v>
      </c>
      <c r="I141" s="12">
        <f t="shared" si="7"/>
        <v>22.5</v>
      </c>
    </row>
    <row r="142" spans="1:9" x14ac:dyDescent="0.2">
      <c r="A142" s="11">
        <v>231</v>
      </c>
      <c r="B142" s="23">
        <v>44241</v>
      </c>
      <c r="C142" s="63">
        <f t="shared" si="8"/>
        <v>44241</v>
      </c>
      <c r="D142" s="5" t="s">
        <v>325</v>
      </c>
      <c r="E142" s="11">
        <v>8</v>
      </c>
      <c r="F142" s="12">
        <v>11.25</v>
      </c>
      <c r="H142" s="12">
        <f t="shared" si="6"/>
        <v>11.25</v>
      </c>
      <c r="I142" s="12">
        <f t="shared" si="7"/>
        <v>90</v>
      </c>
    </row>
    <row r="143" spans="1:9" x14ac:dyDescent="0.2">
      <c r="A143" s="11">
        <v>232</v>
      </c>
      <c r="B143" s="23">
        <v>44241</v>
      </c>
      <c r="C143" s="63">
        <f t="shared" si="8"/>
        <v>44241</v>
      </c>
      <c r="D143" s="5" t="s">
        <v>326</v>
      </c>
      <c r="E143" s="11">
        <v>10</v>
      </c>
      <c r="F143" s="12">
        <v>11.25</v>
      </c>
      <c r="H143" s="12">
        <f t="shared" si="6"/>
        <v>11.25</v>
      </c>
      <c r="I143" s="12">
        <f t="shared" si="7"/>
        <v>112.5</v>
      </c>
    </row>
    <row r="144" spans="1:9" x14ac:dyDescent="0.2">
      <c r="A144" s="11">
        <v>233</v>
      </c>
      <c r="B144" s="23">
        <v>44241</v>
      </c>
      <c r="C144" s="63">
        <f t="shared" si="8"/>
        <v>44241</v>
      </c>
      <c r="D144" s="5" t="s">
        <v>327</v>
      </c>
      <c r="E144" s="11">
        <v>4</v>
      </c>
      <c r="F144" s="12">
        <v>11.25</v>
      </c>
      <c r="H144" s="12">
        <f t="shared" si="6"/>
        <v>11.25</v>
      </c>
      <c r="I144" s="12">
        <f t="shared" si="7"/>
        <v>45</v>
      </c>
    </row>
    <row r="145" spans="1:9" x14ac:dyDescent="0.2">
      <c r="A145" s="11">
        <v>234</v>
      </c>
      <c r="B145" s="23">
        <v>44246</v>
      </c>
      <c r="C145" s="63">
        <f t="shared" si="8"/>
        <v>44246</v>
      </c>
      <c r="D145" s="5" t="s">
        <v>328</v>
      </c>
      <c r="E145" s="11">
        <v>8</v>
      </c>
      <c r="F145" s="12">
        <v>43.75</v>
      </c>
      <c r="H145" s="12">
        <f t="shared" si="6"/>
        <v>43.75</v>
      </c>
      <c r="I145" s="12">
        <f t="shared" si="7"/>
        <v>350</v>
      </c>
    </row>
    <row r="146" spans="1:9" x14ac:dyDescent="0.2">
      <c r="A146" s="11">
        <v>235</v>
      </c>
      <c r="B146" s="23">
        <v>44246</v>
      </c>
      <c r="C146" s="63">
        <f t="shared" si="8"/>
        <v>44246</v>
      </c>
      <c r="D146" s="5" t="s">
        <v>329</v>
      </c>
      <c r="E146" s="11">
        <v>4</v>
      </c>
      <c r="F146" s="12">
        <v>43.75</v>
      </c>
      <c r="H146" s="12">
        <f t="shared" si="6"/>
        <v>43.75</v>
      </c>
      <c r="I146" s="12">
        <f t="shared" si="7"/>
        <v>175</v>
      </c>
    </row>
    <row r="147" spans="1:9" x14ac:dyDescent="0.2">
      <c r="A147" s="11">
        <v>236</v>
      </c>
      <c r="B147" s="23">
        <v>44246</v>
      </c>
      <c r="C147" s="63">
        <f t="shared" si="8"/>
        <v>44246</v>
      </c>
      <c r="D147" s="5" t="s">
        <v>330</v>
      </c>
      <c r="E147" s="11">
        <v>10</v>
      </c>
      <c r="F147" s="12">
        <v>36.25</v>
      </c>
      <c r="H147" s="12">
        <f t="shared" si="6"/>
        <v>36.25</v>
      </c>
      <c r="I147" s="12">
        <f t="shared" si="7"/>
        <v>362.5</v>
      </c>
    </row>
    <row r="148" spans="1:9" x14ac:dyDescent="0.2">
      <c r="A148" s="11">
        <v>237</v>
      </c>
      <c r="B148" s="23">
        <v>44246</v>
      </c>
      <c r="C148" s="63">
        <f t="shared" si="8"/>
        <v>44246</v>
      </c>
      <c r="D148" s="5" t="s">
        <v>331</v>
      </c>
      <c r="E148" s="11">
        <v>4</v>
      </c>
      <c r="F148" s="12">
        <v>36.25</v>
      </c>
      <c r="H148" s="12">
        <f t="shared" si="6"/>
        <v>36.25</v>
      </c>
      <c r="I148" s="12">
        <f t="shared" si="7"/>
        <v>145</v>
      </c>
    </row>
    <row r="149" spans="1:9" x14ac:dyDescent="0.2">
      <c r="A149" s="11">
        <v>238</v>
      </c>
      <c r="B149" s="23">
        <v>44246</v>
      </c>
      <c r="C149" s="63">
        <f t="shared" si="8"/>
        <v>44246</v>
      </c>
      <c r="D149" s="5" t="s">
        <v>332</v>
      </c>
      <c r="E149" s="11">
        <v>2</v>
      </c>
      <c r="F149" s="12">
        <v>10</v>
      </c>
      <c r="H149" s="12">
        <f t="shared" si="6"/>
        <v>10</v>
      </c>
      <c r="I149" s="12">
        <f t="shared" si="7"/>
        <v>20</v>
      </c>
    </row>
    <row r="150" spans="1:9" x14ac:dyDescent="0.2">
      <c r="A150" s="11">
        <v>239</v>
      </c>
      <c r="B150" s="23">
        <v>44246</v>
      </c>
      <c r="C150" s="63">
        <f t="shared" si="8"/>
        <v>44246</v>
      </c>
      <c r="D150" s="5" t="s">
        <v>333</v>
      </c>
      <c r="E150" s="11">
        <v>6</v>
      </c>
      <c r="F150" s="12">
        <v>10</v>
      </c>
      <c r="H150" s="12">
        <f t="shared" si="6"/>
        <v>10</v>
      </c>
      <c r="I150" s="12">
        <f t="shared" si="7"/>
        <v>60</v>
      </c>
    </row>
    <row r="151" spans="1:9" x14ac:dyDescent="0.2">
      <c r="A151" s="11">
        <v>240</v>
      </c>
      <c r="B151" s="23">
        <v>44246</v>
      </c>
      <c r="C151" s="63">
        <f t="shared" si="8"/>
        <v>44246</v>
      </c>
      <c r="D151" s="5" t="s">
        <v>334</v>
      </c>
      <c r="E151" s="11">
        <v>2</v>
      </c>
      <c r="F151" s="12">
        <v>11.25</v>
      </c>
      <c r="H151" s="12">
        <f t="shared" si="6"/>
        <v>11.25</v>
      </c>
      <c r="I151" s="12">
        <f t="shared" si="7"/>
        <v>22.5</v>
      </c>
    </row>
    <row r="152" spans="1:9" x14ac:dyDescent="0.2">
      <c r="A152" s="11">
        <v>241</v>
      </c>
      <c r="B152" s="23">
        <v>44246</v>
      </c>
      <c r="C152" s="63">
        <f t="shared" si="8"/>
        <v>44246</v>
      </c>
      <c r="D152" s="5" t="s">
        <v>335</v>
      </c>
      <c r="E152" s="11">
        <v>4</v>
      </c>
      <c r="F152" s="12">
        <v>11.25</v>
      </c>
      <c r="H152" s="12">
        <f t="shared" si="6"/>
        <v>11.25</v>
      </c>
      <c r="I152" s="12">
        <f t="shared" si="7"/>
        <v>45</v>
      </c>
    </row>
    <row r="153" spans="1:9" x14ac:dyDescent="0.2">
      <c r="A153" s="11">
        <v>242</v>
      </c>
      <c r="B153" s="23">
        <v>44246</v>
      </c>
      <c r="C153" s="63">
        <f t="shared" si="8"/>
        <v>44246</v>
      </c>
      <c r="D153" s="5" t="s">
        <v>336</v>
      </c>
      <c r="E153" s="11">
        <v>4</v>
      </c>
      <c r="F153" s="12">
        <v>13.75</v>
      </c>
      <c r="H153" s="12">
        <f t="shared" si="6"/>
        <v>13.75</v>
      </c>
      <c r="I153" s="12">
        <f t="shared" si="7"/>
        <v>55</v>
      </c>
    </row>
    <row r="154" spans="1:9" x14ac:dyDescent="0.2">
      <c r="A154" s="11">
        <v>243</v>
      </c>
      <c r="B154" s="23">
        <v>44246</v>
      </c>
      <c r="C154" s="63">
        <f t="shared" si="8"/>
        <v>44246</v>
      </c>
      <c r="D154" s="5" t="s">
        <v>337</v>
      </c>
      <c r="E154" s="11">
        <v>8</v>
      </c>
      <c r="F154" s="12">
        <v>13.75</v>
      </c>
      <c r="H154" s="12">
        <f t="shared" si="6"/>
        <v>13.75</v>
      </c>
      <c r="I154" s="12">
        <f t="shared" si="7"/>
        <v>110</v>
      </c>
    </row>
    <row r="155" spans="1:9" x14ac:dyDescent="0.2">
      <c r="A155" s="11">
        <v>244</v>
      </c>
      <c r="B155" s="23">
        <v>44247</v>
      </c>
      <c r="C155" s="63">
        <f t="shared" si="8"/>
        <v>44247</v>
      </c>
      <c r="D155" s="5" t="s">
        <v>338</v>
      </c>
      <c r="E155" s="11">
        <v>6</v>
      </c>
      <c r="F155" s="12">
        <v>10</v>
      </c>
      <c r="H155" s="12">
        <f t="shared" si="6"/>
        <v>10</v>
      </c>
      <c r="I155" s="12">
        <f t="shared" si="7"/>
        <v>60</v>
      </c>
    </row>
    <row r="156" spans="1:9" x14ac:dyDescent="0.2">
      <c r="A156" s="11">
        <v>245</v>
      </c>
      <c r="B156" s="23">
        <v>44247</v>
      </c>
      <c r="C156" s="63">
        <f t="shared" si="8"/>
        <v>44247</v>
      </c>
      <c r="D156" s="5" t="s">
        <v>339</v>
      </c>
      <c r="E156" s="11">
        <v>8</v>
      </c>
      <c r="F156" s="12">
        <v>10</v>
      </c>
      <c r="H156" s="12">
        <f t="shared" si="6"/>
        <v>10</v>
      </c>
      <c r="I156" s="12">
        <f t="shared" si="7"/>
        <v>80</v>
      </c>
    </row>
    <row r="157" spans="1:9" x14ac:dyDescent="0.2">
      <c r="A157" s="11">
        <v>246</v>
      </c>
      <c r="B157" s="23">
        <v>44247</v>
      </c>
      <c r="C157" s="63">
        <f t="shared" si="8"/>
        <v>44247</v>
      </c>
      <c r="D157" s="5" t="s">
        <v>340</v>
      </c>
      <c r="E157" s="11">
        <v>2</v>
      </c>
      <c r="F157" s="12">
        <v>6.25</v>
      </c>
      <c r="H157" s="12">
        <f t="shared" si="6"/>
        <v>6.25</v>
      </c>
      <c r="I157" s="12">
        <f t="shared" si="7"/>
        <v>12.5</v>
      </c>
    </row>
    <row r="158" spans="1:9" x14ac:dyDescent="0.2">
      <c r="A158" s="11">
        <v>247</v>
      </c>
      <c r="B158" s="23">
        <v>44247</v>
      </c>
      <c r="C158" s="63">
        <f t="shared" si="8"/>
        <v>44247</v>
      </c>
      <c r="D158" s="5" t="s">
        <v>341</v>
      </c>
      <c r="E158" s="11">
        <v>6</v>
      </c>
      <c r="F158" s="12">
        <v>6.25</v>
      </c>
      <c r="H158" s="12">
        <f t="shared" si="6"/>
        <v>6.25</v>
      </c>
      <c r="I158" s="12">
        <f t="shared" si="7"/>
        <v>37.5</v>
      </c>
    </row>
    <row r="159" spans="1:9" x14ac:dyDescent="0.2">
      <c r="A159" s="11">
        <v>248</v>
      </c>
      <c r="B159" s="23">
        <v>44247</v>
      </c>
      <c r="C159" s="63">
        <f t="shared" si="8"/>
        <v>44247</v>
      </c>
      <c r="D159" s="5" t="s">
        <v>342</v>
      </c>
      <c r="E159" s="11">
        <v>2</v>
      </c>
      <c r="F159" s="12">
        <v>6.25</v>
      </c>
      <c r="H159" s="12">
        <f t="shared" si="6"/>
        <v>6.25</v>
      </c>
      <c r="I159" s="12">
        <f t="shared" si="7"/>
        <v>12.5</v>
      </c>
    </row>
    <row r="160" spans="1:9" x14ac:dyDescent="0.2">
      <c r="A160" s="11">
        <v>249</v>
      </c>
      <c r="B160" s="23">
        <v>44247</v>
      </c>
      <c r="C160" s="63">
        <f t="shared" si="8"/>
        <v>44247</v>
      </c>
      <c r="D160" s="5" t="s">
        <v>343</v>
      </c>
      <c r="E160" s="11">
        <v>2</v>
      </c>
      <c r="F160" s="12">
        <v>6.25</v>
      </c>
      <c r="H160" s="12">
        <f t="shared" si="6"/>
        <v>6.25</v>
      </c>
      <c r="I160" s="12">
        <f t="shared" si="7"/>
        <v>12.5</v>
      </c>
    </row>
    <row r="161" spans="1:9" x14ac:dyDescent="0.2">
      <c r="A161" s="11">
        <v>250</v>
      </c>
      <c r="B161" s="23">
        <v>44247</v>
      </c>
      <c r="C161" s="63">
        <f t="shared" si="8"/>
        <v>44247</v>
      </c>
      <c r="D161" s="5" t="s">
        <v>344</v>
      </c>
      <c r="E161" s="11">
        <v>8</v>
      </c>
      <c r="F161" s="12">
        <v>6.25</v>
      </c>
      <c r="H161" s="12">
        <f t="shared" si="6"/>
        <v>6.25</v>
      </c>
      <c r="I161" s="12">
        <f t="shared" si="7"/>
        <v>50</v>
      </c>
    </row>
    <row r="162" spans="1:9" x14ac:dyDescent="0.2">
      <c r="A162" s="11">
        <v>251</v>
      </c>
      <c r="B162" s="23">
        <v>44248</v>
      </c>
      <c r="C162" s="63">
        <f t="shared" si="8"/>
        <v>44248</v>
      </c>
      <c r="D162" s="5" t="s">
        <v>345</v>
      </c>
      <c r="E162" s="11">
        <v>8</v>
      </c>
      <c r="F162" s="12">
        <v>6.25</v>
      </c>
      <c r="H162" s="12">
        <f t="shared" si="6"/>
        <v>6.25</v>
      </c>
      <c r="I162" s="12">
        <f t="shared" si="7"/>
        <v>50</v>
      </c>
    </row>
    <row r="163" spans="1:9" x14ac:dyDescent="0.2">
      <c r="A163" s="11">
        <v>252</v>
      </c>
      <c r="B163" s="23">
        <v>44248</v>
      </c>
      <c r="C163" s="63">
        <f t="shared" si="8"/>
        <v>44248</v>
      </c>
      <c r="D163" s="5" t="s">
        <v>346</v>
      </c>
      <c r="E163" s="11">
        <v>6</v>
      </c>
      <c r="F163" s="12">
        <v>6.25</v>
      </c>
      <c r="H163" s="12">
        <f t="shared" si="6"/>
        <v>6.25</v>
      </c>
      <c r="I163" s="12">
        <f t="shared" si="7"/>
        <v>37.5</v>
      </c>
    </row>
    <row r="164" spans="1:9" x14ac:dyDescent="0.2">
      <c r="A164" s="11">
        <v>253</v>
      </c>
      <c r="B164" s="23">
        <v>44248</v>
      </c>
      <c r="C164" s="63">
        <f t="shared" si="8"/>
        <v>44248</v>
      </c>
      <c r="D164" s="5" t="s">
        <v>347</v>
      </c>
      <c r="E164" s="11">
        <v>4</v>
      </c>
      <c r="F164" s="12">
        <v>6.25</v>
      </c>
      <c r="H164" s="12">
        <f t="shared" si="6"/>
        <v>6.25</v>
      </c>
      <c r="I164" s="12">
        <f t="shared" si="7"/>
        <v>25</v>
      </c>
    </row>
    <row r="165" spans="1:9" x14ac:dyDescent="0.2">
      <c r="A165" s="11">
        <v>254</v>
      </c>
      <c r="B165" s="23">
        <v>44248</v>
      </c>
      <c r="C165" s="63">
        <f t="shared" si="8"/>
        <v>44248</v>
      </c>
      <c r="D165" s="5" t="s">
        <v>348</v>
      </c>
      <c r="E165" s="11">
        <v>6</v>
      </c>
      <c r="F165" s="12">
        <v>6.25</v>
      </c>
      <c r="H165" s="12">
        <f t="shared" si="6"/>
        <v>6.25</v>
      </c>
      <c r="I165" s="12">
        <f t="shared" si="7"/>
        <v>37.5</v>
      </c>
    </row>
    <row r="166" spans="1:9" x14ac:dyDescent="0.2">
      <c r="A166" s="11">
        <v>103</v>
      </c>
      <c r="B166" s="23">
        <v>44253</v>
      </c>
      <c r="C166" s="63">
        <f t="shared" si="8"/>
        <v>44253</v>
      </c>
      <c r="D166" s="5" t="s">
        <v>197</v>
      </c>
      <c r="E166" s="11">
        <v>8</v>
      </c>
      <c r="F166" s="12">
        <v>32.5</v>
      </c>
      <c r="H166" s="12">
        <f t="shared" si="6"/>
        <v>32.5</v>
      </c>
      <c r="I166" s="12">
        <f t="shared" si="7"/>
        <v>260</v>
      </c>
    </row>
    <row r="167" spans="1:9" x14ac:dyDescent="0.2">
      <c r="A167" s="11">
        <v>104</v>
      </c>
      <c r="B167" s="23">
        <v>44253</v>
      </c>
      <c r="C167" s="63">
        <f t="shared" si="8"/>
        <v>44253</v>
      </c>
      <c r="D167" s="5" t="s">
        <v>198</v>
      </c>
      <c r="E167" s="11">
        <v>6</v>
      </c>
      <c r="F167" s="12">
        <v>32.5</v>
      </c>
      <c r="H167" s="12">
        <f t="shared" si="6"/>
        <v>32.5</v>
      </c>
      <c r="I167" s="12">
        <f t="shared" si="7"/>
        <v>195</v>
      </c>
    </row>
    <row r="168" spans="1:9" x14ac:dyDescent="0.2">
      <c r="A168" s="11">
        <v>105</v>
      </c>
      <c r="B168" s="23">
        <v>44253</v>
      </c>
      <c r="C168" s="63">
        <f t="shared" si="8"/>
        <v>44253</v>
      </c>
      <c r="D168" s="5" t="s">
        <v>199</v>
      </c>
      <c r="E168" s="11">
        <v>4</v>
      </c>
      <c r="F168" s="12">
        <v>32.5</v>
      </c>
      <c r="H168" s="12">
        <f t="shared" si="6"/>
        <v>32.5</v>
      </c>
      <c r="I168" s="12">
        <f t="shared" si="7"/>
        <v>130</v>
      </c>
    </row>
    <row r="169" spans="1:9" x14ac:dyDescent="0.2">
      <c r="A169" s="11">
        <v>157</v>
      </c>
      <c r="B169" s="23">
        <v>44253</v>
      </c>
      <c r="C169" s="63">
        <f t="shared" si="8"/>
        <v>44253</v>
      </c>
      <c r="D169" s="5" t="s">
        <v>251</v>
      </c>
      <c r="E169" s="11">
        <v>8</v>
      </c>
      <c r="F169" s="12">
        <v>36.25</v>
      </c>
      <c r="H169" s="12">
        <f t="shared" si="6"/>
        <v>36.25</v>
      </c>
      <c r="I169" s="12">
        <f t="shared" si="7"/>
        <v>290</v>
      </c>
    </row>
    <row r="170" spans="1:9" x14ac:dyDescent="0.2">
      <c r="A170" s="11">
        <v>158</v>
      </c>
      <c r="B170" s="23">
        <v>44253</v>
      </c>
      <c r="C170" s="63">
        <f t="shared" si="8"/>
        <v>44253</v>
      </c>
      <c r="D170" s="5" t="s">
        <v>252</v>
      </c>
      <c r="E170" s="11">
        <v>2</v>
      </c>
      <c r="F170" s="12">
        <v>36.25</v>
      </c>
      <c r="H170" s="12">
        <f t="shared" si="6"/>
        <v>36.25</v>
      </c>
      <c r="I170" s="12">
        <f t="shared" si="7"/>
        <v>72.5</v>
      </c>
    </row>
    <row r="171" spans="1:9" x14ac:dyDescent="0.2">
      <c r="A171" s="11">
        <v>159</v>
      </c>
      <c r="B171" s="23">
        <v>44253</v>
      </c>
      <c r="C171" s="63">
        <f t="shared" si="8"/>
        <v>44253</v>
      </c>
      <c r="D171" s="5" t="s">
        <v>253</v>
      </c>
      <c r="E171" s="11">
        <v>0</v>
      </c>
      <c r="F171" s="12">
        <v>36.25</v>
      </c>
      <c r="H171" s="12">
        <f t="shared" si="6"/>
        <v>36.25</v>
      </c>
      <c r="I171" s="12">
        <f t="shared" si="7"/>
        <v>0</v>
      </c>
    </row>
    <row r="172" spans="1:9" x14ac:dyDescent="0.2">
      <c r="A172" s="11">
        <v>175</v>
      </c>
      <c r="B172" s="23">
        <v>44253</v>
      </c>
      <c r="C172" s="63">
        <f t="shared" si="8"/>
        <v>44253</v>
      </c>
      <c r="D172" s="5" t="s">
        <v>269</v>
      </c>
      <c r="E172" s="11">
        <v>8</v>
      </c>
      <c r="F172" s="12">
        <v>73.75</v>
      </c>
      <c r="H172" s="12">
        <f t="shared" si="6"/>
        <v>73.75</v>
      </c>
      <c r="I172" s="12">
        <f t="shared" si="7"/>
        <v>590</v>
      </c>
    </row>
    <row r="173" spans="1:9" x14ac:dyDescent="0.2">
      <c r="A173" s="11">
        <v>176</v>
      </c>
      <c r="B173" s="23">
        <v>44253</v>
      </c>
      <c r="C173" s="63">
        <f t="shared" si="8"/>
        <v>44253</v>
      </c>
      <c r="D173" s="5" t="s">
        <v>270</v>
      </c>
      <c r="E173" s="11">
        <v>8</v>
      </c>
      <c r="F173" s="12">
        <v>73.75</v>
      </c>
      <c r="H173" s="12">
        <f t="shared" si="6"/>
        <v>73.75</v>
      </c>
      <c r="I173" s="12">
        <f t="shared" si="7"/>
        <v>590</v>
      </c>
    </row>
    <row r="174" spans="1:9" x14ac:dyDescent="0.2">
      <c r="A174" s="11">
        <v>177</v>
      </c>
      <c r="B174" s="23">
        <v>44254</v>
      </c>
      <c r="C174" s="63">
        <f t="shared" si="8"/>
        <v>44254</v>
      </c>
      <c r="D174" s="5" t="s">
        <v>271</v>
      </c>
      <c r="E174" s="11">
        <v>6</v>
      </c>
      <c r="F174" s="12">
        <v>73.75</v>
      </c>
      <c r="H174" s="12">
        <f t="shared" si="6"/>
        <v>73.75</v>
      </c>
      <c r="I174" s="12">
        <f t="shared" si="7"/>
        <v>442.5</v>
      </c>
    </row>
    <row r="175" spans="1:9" x14ac:dyDescent="0.2">
      <c r="A175" s="11">
        <v>184</v>
      </c>
      <c r="B175" s="23">
        <v>44254</v>
      </c>
      <c r="C175" s="63">
        <f t="shared" si="8"/>
        <v>44254</v>
      </c>
      <c r="D175" s="5" t="s">
        <v>278</v>
      </c>
      <c r="E175" s="11">
        <v>0</v>
      </c>
      <c r="F175" s="12">
        <v>28.75</v>
      </c>
      <c r="H175" s="12">
        <f t="shared" si="6"/>
        <v>28.75</v>
      </c>
      <c r="I175" s="12">
        <f t="shared" si="7"/>
        <v>0</v>
      </c>
    </row>
    <row r="176" spans="1:9" x14ac:dyDescent="0.2">
      <c r="A176" s="11">
        <v>185</v>
      </c>
      <c r="B176" s="23">
        <v>44254</v>
      </c>
      <c r="C176" s="63">
        <f t="shared" si="8"/>
        <v>44254</v>
      </c>
      <c r="D176" s="5" t="s">
        <v>279</v>
      </c>
      <c r="E176" s="11">
        <v>8</v>
      </c>
      <c r="F176" s="12">
        <v>28.75</v>
      </c>
      <c r="H176" s="12">
        <f t="shared" si="6"/>
        <v>28.75</v>
      </c>
      <c r="I176" s="12">
        <f t="shared" si="7"/>
        <v>230</v>
      </c>
    </row>
    <row r="177" spans="1:9" x14ac:dyDescent="0.2">
      <c r="A177" s="11">
        <v>186</v>
      </c>
      <c r="B177" s="23">
        <v>44254</v>
      </c>
      <c r="C177" s="63">
        <f t="shared" si="8"/>
        <v>44254</v>
      </c>
      <c r="D177" s="5" t="s">
        <v>280</v>
      </c>
      <c r="E177" s="11">
        <v>2</v>
      </c>
      <c r="F177" s="12">
        <v>28.75</v>
      </c>
      <c r="H177" s="12">
        <f t="shared" si="6"/>
        <v>28.75</v>
      </c>
      <c r="I177" s="12">
        <f t="shared" si="7"/>
        <v>57.5</v>
      </c>
    </row>
    <row r="178" spans="1:9" x14ac:dyDescent="0.2">
      <c r="A178" s="11">
        <v>193</v>
      </c>
      <c r="B178" s="23">
        <v>44254</v>
      </c>
      <c r="C178" s="63">
        <f t="shared" si="8"/>
        <v>44254</v>
      </c>
      <c r="D178" s="5" t="s">
        <v>287</v>
      </c>
      <c r="E178" s="11">
        <v>2</v>
      </c>
      <c r="F178" s="12">
        <v>13.75</v>
      </c>
      <c r="H178" s="12">
        <f t="shared" si="6"/>
        <v>13.75</v>
      </c>
      <c r="I178" s="12">
        <f t="shared" si="7"/>
        <v>27.5</v>
      </c>
    </row>
    <row r="179" spans="1:9" x14ac:dyDescent="0.2">
      <c r="A179" s="11">
        <v>194</v>
      </c>
      <c r="B179" s="23">
        <v>44254</v>
      </c>
      <c r="C179" s="63">
        <f t="shared" si="8"/>
        <v>44254</v>
      </c>
      <c r="D179" s="5" t="s">
        <v>288</v>
      </c>
      <c r="E179" s="11">
        <v>2</v>
      </c>
      <c r="F179" s="12">
        <v>13.75</v>
      </c>
      <c r="H179" s="12">
        <f t="shared" si="6"/>
        <v>13.75</v>
      </c>
      <c r="I179" s="12">
        <f t="shared" si="7"/>
        <v>27.5</v>
      </c>
    </row>
    <row r="180" spans="1:9" x14ac:dyDescent="0.2">
      <c r="A180" s="11">
        <v>195</v>
      </c>
      <c r="B180" s="23">
        <v>44254</v>
      </c>
      <c r="C180" s="63">
        <f t="shared" si="8"/>
        <v>44254</v>
      </c>
      <c r="D180" s="5" t="s">
        <v>289</v>
      </c>
      <c r="E180" s="11">
        <v>8</v>
      </c>
      <c r="F180" s="12">
        <v>13.75</v>
      </c>
      <c r="H180" s="12">
        <f t="shared" si="6"/>
        <v>13.75</v>
      </c>
      <c r="I180" s="12">
        <f t="shared" si="7"/>
        <v>110</v>
      </c>
    </row>
    <row r="181" spans="1:9" x14ac:dyDescent="0.2">
      <c r="A181" s="11">
        <v>202</v>
      </c>
      <c r="B181" s="23">
        <v>44255</v>
      </c>
      <c r="C181" s="63">
        <f t="shared" si="8"/>
        <v>44255</v>
      </c>
      <c r="D181" s="5" t="s">
        <v>296</v>
      </c>
      <c r="E181" s="11">
        <v>2</v>
      </c>
      <c r="F181" s="12">
        <v>13.75</v>
      </c>
      <c r="H181" s="12">
        <f t="shared" si="6"/>
        <v>13.75</v>
      </c>
      <c r="I181" s="12">
        <f t="shared" si="7"/>
        <v>27.5</v>
      </c>
    </row>
    <row r="182" spans="1:9" x14ac:dyDescent="0.2">
      <c r="A182" s="11">
        <v>203</v>
      </c>
      <c r="B182" s="23">
        <v>44255</v>
      </c>
      <c r="C182" s="63">
        <f t="shared" si="8"/>
        <v>44255</v>
      </c>
      <c r="D182" s="5" t="s">
        <v>297</v>
      </c>
      <c r="E182" s="11">
        <v>2</v>
      </c>
      <c r="F182" s="12">
        <v>13.75</v>
      </c>
      <c r="H182" s="12">
        <f t="shared" si="6"/>
        <v>13.75</v>
      </c>
      <c r="I182" s="12">
        <f t="shared" si="7"/>
        <v>27.5</v>
      </c>
    </row>
    <row r="183" spans="1:9" x14ac:dyDescent="0.2">
      <c r="A183" s="11">
        <v>204</v>
      </c>
      <c r="B183" s="23">
        <v>44255</v>
      </c>
      <c r="C183" s="63">
        <f t="shared" si="8"/>
        <v>44255</v>
      </c>
      <c r="D183" s="5" t="s">
        <v>298</v>
      </c>
      <c r="E183" s="11">
        <v>2</v>
      </c>
      <c r="F183" s="12">
        <v>13.75</v>
      </c>
      <c r="H183" s="12">
        <f t="shared" si="6"/>
        <v>13.75</v>
      </c>
      <c r="I183" s="12">
        <f t="shared" si="7"/>
        <v>27.5</v>
      </c>
    </row>
    <row r="184" spans="1:9" x14ac:dyDescent="0.2">
      <c r="A184" s="11">
        <v>211</v>
      </c>
      <c r="B184" s="23">
        <v>44255</v>
      </c>
      <c r="C184" s="63">
        <f t="shared" si="8"/>
        <v>44255</v>
      </c>
      <c r="D184" s="5" t="s">
        <v>305</v>
      </c>
      <c r="E184" s="11">
        <v>2</v>
      </c>
      <c r="F184" s="12">
        <v>6.25</v>
      </c>
      <c r="H184" s="12">
        <f t="shared" si="6"/>
        <v>6.25</v>
      </c>
      <c r="I184" s="12">
        <f t="shared" si="7"/>
        <v>12.5</v>
      </c>
    </row>
    <row r="185" spans="1:9" x14ac:dyDescent="0.2">
      <c r="A185" s="11">
        <v>212</v>
      </c>
      <c r="B185" s="23">
        <v>44255</v>
      </c>
      <c r="C185" s="63">
        <f t="shared" si="8"/>
        <v>44255</v>
      </c>
      <c r="D185" s="5" t="s">
        <v>306</v>
      </c>
      <c r="E185" s="11">
        <v>8</v>
      </c>
      <c r="F185" s="12">
        <v>6.25</v>
      </c>
      <c r="H185" s="12">
        <f t="shared" si="6"/>
        <v>6.25</v>
      </c>
      <c r="I185" s="12">
        <f t="shared" si="7"/>
        <v>50</v>
      </c>
    </row>
    <row r="186" spans="1:9" x14ac:dyDescent="0.2">
      <c r="A186" s="11">
        <v>213</v>
      </c>
      <c r="B186" s="23">
        <v>44255</v>
      </c>
      <c r="C186" s="63">
        <f t="shared" si="8"/>
        <v>44255</v>
      </c>
      <c r="D186" s="5" t="s">
        <v>307</v>
      </c>
      <c r="E186" s="11">
        <v>2</v>
      </c>
      <c r="F186" s="12">
        <v>6.25</v>
      </c>
      <c r="H186" s="12">
        <f t="shared" si="6"/>
        <v>6.25</v>
      </c>
      <c r="I186" s="12">
        <f t="shared" si="7"/>
        <v>12.5</v>
      </c>
    </row>
    <row r="187" spans="1:9" x14ac:dyDescent="0.2">
      <c r="A187" s="11">
        <v>220</v>
      </c>
      <c r="B187" s="23">
        <v>44255</v>
      </c>
      <c r="C187" s="63">
        <f t="shared" si="8"/>
        <v>44255</v>
      </c>
      <c r="D187" s="5" t="s">
        <v>314</v>
      </c>
      <c r="E187" s="11">
        <v>6</v>
      </c>
      <c r="F187" s="12">
        <v>6.25</v>
      </c>
      <c r="H187" s="12">
        <f t="shared" si="6"/>
        <v>6.25</v>
      </c>
      <c r="I187" s="12">
        <f t="shared" si="7"/>
        <v>37.5</v>
      </c>
    </row>
    <row r="188" spans="1:9" x14ac:dyDescent="0.2">
      <c r="A188" s="11">
        <v>221</v>
      </c>
      <c r="B188" s="23">
        <v>44255</v>
      </c>
      <c r="C188" s="63">
        <f t="shared" si="8"/>
        <v>44255</v>
      </c>
      <c r="D188" s="5" t="s">
        <v>315</v>
      </c>
      <c r="E188" s="11">
        <v>2</v>
      </c>
      <c r="F188" s="12">
        <v>6.25</v>
      </c>
      <c r="H188" s="12">
        <f t="shared" si="6"/>
        <v>6.25</v>
      </c>
      <c r="I188" s="12">
        <f t="shared" si="7"/>
        <v>12.5</v>
      </c>
    </row>
    <row r="189" spans="1:9" x14ac:dyDescent="0.2">
      <c r="A189" s="11">
        <v>222</v>
      </c>
      <c r="B189" s="23">
        <v>44255</v>
      </c>
      <c r="C189" s="63">
        <f t="shared" si="8"/>
        <v>44255</v>
      </c>
      <c r="D189" s="5" t="s">
        <v>316</v>
      </c>
      <c r="E189" s="11">
        <v>0</v>
      </c>
      <c r="F189" s="12">
        <v>6.25</v>
      </c>
      <c r="H189" s="12">
        <f t="shared" si="6"/>
        <v>6.25</v>
      </c>
      <c r="I189" s="12">
        <f t="shared" si="7"/>
        <v>0</v>
      </c>
    </row>
    <row r="190" spans="1:9" x14ac:dyDescent="0.2">
      <c r="A190" s="11">
        <v>230</v>
      </c>
      <c r="B190" s="23">
        <v>44260</v>
      </c>
      <c r="C190" s="63">
        <f t="shared" si="8"/>
        <v>44260</v>
      </c>
      <c r="D190" s="5" t="s">
        <v>324</v>
      </c>
      <c r="E190" s="11">
        <v>0</v>
      </c>
      <c r="F190" s="12">
        <v>11.25</v>
      </c>
      <c r="H190" s="12">
        <f t="shared" si="6"/>
        <v>11.25</v>
      </c>
      <c r="I190" s="12">
        <f t="shared" si="7"/>
        <v>0</v>
      </c>
    </row>
    <row r="191" spans="1:9" x14ac:dyDescent="0.2">
      <c r="A191" s="11">
        <v>231</v>
      </c>
      <c r="B191" s="23">
        <v>44260</v>
      </c>
      <c r="C191" s="63">
        <f t="shared" si="8"/>
        <v>44260</v>
      </c>
      <c r="D191" s="5" t="s">
        <v>325</v>
      </c>
      <c r="E191" s="11">
        <v>6</v>
      </c>
      <c r="F191" s="12">
        <v>11.25</v>
      </c>
      <c r="H191" s="12">
        <f t="shared" si="6"/>
        <v>11.25</v>
      </c>
      <c r="I191" s="12">
        <f t="shared" si="7"/>
        <v>67.5</v>
      </c>
    </row>
    <row r="192" spans="1:9" x14ac:dyDescent="0.2">
      <c r="A192" s="11">
        <v>232</v>
      </c>
      <c r="B192" s="23">
        <v>44260</v>
      </c>
      <c r="C192" s="63">
        <f t="shared" si="8"/>
        <v>44260</v>
      </c>
      <c r="D192" s="5" t="s">
        <v>326</v>
      </c>
      <c r="E192" s="11">
        <v>8</v>
      </c>
      <c r="F192" s="12">
        <v>11.25</v>
      </c>
      <c r="H192" s="12">
        <f t="shared" si="6"/>
        <v>11.25</v>
      </c>
      <c r="I192" s="12">
        <f t="shared" si="7"/>
        <v>90</v>
      </c>
    </row>
    <row r="193" spans="1:9" x14ac:dyDescent="0.2">
      <c r="A193" s="11">
        <v>233</v>
      </c>
      <c r="B193" s="23">
        <v>44260</v>
      </c>
      <c r="C193" s="63">
        <f t="shared" si="8"/>
        <v>44260</v>
      </c>
      <c r="D193" s="5" t="s">
        <v>327</v>
      </c>
      <c r="E193" s="11">
        <v>2</v>
      </c>
      <c r="F193" s="12">
        <v>11.25</v>
      </c>
      <c r="H193" s="12">
        <f t="shared" si="6"/>
        <v>11.25</v>
      </c>
      <c r="I193" s="12">
        <f t="shared" si="7"/>
        <v>22.5</v>
      </c>
    </row>
    <row r="194" spans="1:9" x14ac:dyDescent="0.2">
      <c r="A194" s="11">
        <v>234</v>
      </c>
      <c r="B194" s="23">
        <v>44260</v>
      </c>
      <c r="C194" s="63">
        <f t="shared" si="8"/>
        <v>44260</v>
      </c>
      <c r="D194" s="5" t="s">
        <v>328</v>
      </c>
      <c r="E194" s="11">
        <v>6</v>
      </c>
      <c r="F194" s="12">
        <v>43.75</v>
      </c>
      <c r="H194" s="12">
        <f t="shared" si="6"/>
        <v>43.75</v>
      </c>
      <c r="I194" s="12">
        <f t="shared" si="7"/>
        <v>262.5</v>
      </c>
    </row>
    <row r="195" spans="1:9" x14ac:dyDescent="0.2">
      <c r="A195" s="11">
        <v>235</v>
      </c>
      <c r="B195" s="23">
        <v>44261</v>
      </c>
      <c r="C195" s="63">
        <f t="shared" si="8"/>
        <v>44261</v>
      </c>
      <c r="D195" s="5" t="s">
        <v>329</v>
      </c>
      <c r="E195" s="11">
        <v>2</v>
      </c>
      <c r="F195" s="12">
        <v>43.75</v>
      </c>
      <c r="H195" s="12">
        <f t="shared" si="6"/>
        <v>43.75</v>
      </c>
      <c r="I195" s="12">
        <f t="shared" si="7"/>
        <v>87.5</v>
      </c>
    </row>
    <row r="196" spans="1:9" x14ac:dyDescent="0.2">
      <c r="A196" s="11">
        <v>236</v>
      </c>
      <c r="B196" s="23">
        <v>44261</v>
      </c>
      <c r="C196" s="63">
        <f t="shared" si="8"/>
        <v>44261</v>
      </c>
      <c r="D196" s="5" t="s">
        <v>330</v>
      </c>
      <c r="E196" s="11">
        <v>8</v>
      </c>
      <c r="F196" s="12">
        <v>36.25</v>
      </c>
      <c r="H196" s="12">
        <f t="shared" si="6"/>
        <v>36.25</v>
      </c>
      <c r="I196" s="12">
        <f t="shared" si="7"/>
        <v>290</v>
      </c>
    </row>
    <row r="197" spans="1:9" x14ac:dyDescent="0.2">
      <c r="A197" s="11">
        <v>237</v>
      </c>
      <c r="B197" s="23">
        <v>44261</v>
      </c>
      <c r="C197" s="63">
        <f t="shared" si="8"/>
        <v>44261</v>
      </c>
      <c r="D197" s="5" t="s">
        <v>331</v>
      </c>
      <c r="E197" s="11">
        <v>2</v>
      </c>
      <c r="F197" s="12">
        <v>36.25</v>
      </c>
      <c r="H197" s="12">
        <f t="shared" si="6"/>
        <v>36.25</v>
      </c>
      <c r="I197" s="12">
        <f t="shared" si="7"/>
        <v>72.5</v>
      </c>
    </row>
    <row r="198" spans="1:9" x14ac:dyDescent="0.2">
      <c r="A198" s="11">
        <v>238</v>
      </c>
      <c r="B198" s="23">
        <v>44261</v>
      </c>
      <c r="C198" s="63">
        <f t="shared" si="8"/>
        <v>44261</v>
      </c>
      <c r="D198" s="5" t="s">
        <v>332</v>
      </c>
      <c r="E198" s="11">
        <v>0</v>
      </c>
      <c r="F198" s="12">
        <v>10</v>
      </c>
      <c r="H198" s="12">
        <f t="shared" si="6"/>
        <v>10</v>
      </c>
      <c r="I198" s="12">
        <f t="shared" si="7"/>
        <v>0</v>
      </c>
    </row>
    <row r="199" spans="1:9" x14ac:dyDescent="0.2">
      <c r="A199" s="11">
        <v>239</v>
      </c>
      <c r="B199" s="23">
        <v>44261</v>
      </c>
      <c r="C199" s="63">
        <f t="shared" si="8"/>
        <v>44261</v>
      </c>
      <c r="D199" s="5" t="s">
        <v>333</v>
      </c>
      <c r="E199" s="11">
        <v>4</v>
      </c>
      <c r="F199" s="12">
        <v>10</v>
      </c>
      <c r="H199" s="12">
        <f t="shared" si="6"/>
        <v>10</v>
      </c>
      <c r="I199" s="12">
        <f t="shared" si="7"/>
        <v>40</v>
      </c>
    </row>
    <row r="200" spans="1:9" x14ac:dyDescent="0.2">
      <c r="A200" s="11">
        <v>240</v>
      </c>
      <c r="B200" s="23">
        <v>44262</v>
      </c>
      <c r="C200" s="63">
        <f t="shared" si="8"/>
        <v>44262</v>
      </c>
      <c r="D200" s="5" t="s">
        <v>334</v>
      </c>
      <c r="E200" s="11">
        <v>0</v>
      </c>
      <c r="F200" s="12">
        <v>11.25</v>
      </c>
      <c r="H200" s="12">
        <f t="shared" si="6"/>
        <v>11.25</v>
      </c>
      <c r="I200" s="12">
        <f t="shared" si="7"/>
        <v>0</v>
      </c>
    </row>
    <row r="201" spans="1:9" x14ac:dyDescent="0.2">
      <c r="A201" s="11">
        <v>241</v>
      </c>
      <c r="B201" s="23">
        <v>44262</v>
      </c>
      <c r="C201" s="63">
        <f t="shared" si="8"/>
        <v>44262</v>
      </c>
      <c r="D201" s="5" t="s">
        <v>335</v>
      </c>
      <c r="E201" s="11">
        <v>2</v>
      </c>
      <c r="F201" s="12">
        <v>11.25</v>
      </c>
      <c r="H201" s="12">
        <f t="shared" si="6"/>
        <v>11.25</v>
      </c>
      <c r="I201" s="12">
        <f t="shared" si="7"/>
        <v>22.5</v>
      </c>
    </row>
    <row r="202" spans="1:9" x14ac:dyDescent="0.2">
      <c r="A202" s="11">
        <v>242</v>
      </c>
      <c r="B202" s="23">
        <v>44262</v>
      </c>
      <c r="C202" s="63">
        <f t="shared" si="8"/>
        <v>44262</v>
      </c>
      <c r="D202" s="5" t="s">
        <v>336</v>
      </c>
      <c r="E202" s="11">
        <v>2</v>
      </c>
      <c r="F202" s="12">
        <v>13.75</v>
      </c>
      <c r="H202" s="12">
        <f t="shared" si="6"/>
        <v>13.75</v>
      </c>
      <c r="I202" s="12">
        <f t="shared" si="7"/>
        <v>27.5</v>
      </c>
    </row>
    <row r="203" spans="1:9" x14ac:dyDescent="0.2">
      <c r="A203" s="11">
        <v>243</v>
      </c>
      <c r="B203" s="23">
        <v>44262</v>
      </c>
      <c r="C203" s="63">
        <f t="shared" si="8"/>
        <v>44262</v>
      </c>
      <c r="D203" s="5" t="s">
        <v>337</v>
      </c>
      <c r="E203" s="11">
        <v>6</v>
      </c>
      <c r="F203" s="12">
        <v>13.75</v>
      </c>
      <c r="H203" s="12">
        <f t="shared" si="6"/>
        <v>13.75</v>
      </c>
      <c r="I203" s="12">
        <f t="shared" si="7"/>
        <v>82.5</v>
      </c>
    </row>
    <row r="204" spans="1:9" x14ac:dyDescent="0.2">
      <c r="A204" s="11">
        <v>244</v>
      </c>
      <c r="B204" s="23">
        <v>44262</v>
      </c>
      <c r="C204" s="63">
        <f t="shared" si="8"/>
        <v>44262</v>
      </c>
      <c r="D204" s="5" t="s">
        <v>338</v>
      </c>
      <c r="E204" s="11">
        <v>4</v>
      </c>
      <c r="F204" s="12">
        <v>10</v>
      </c>
      <c r="H204" s="12">
        <f t="shared" ref="H204:H238" si="9">(F204*(1-G204))</f>
        <v>10</v>
      </c>
      <c r="I204" s="12">
        <f t="shared" ref="I204:I238" si="10">H204*E204</f>
        <v>40</v>
      </c>
    </row>
    <row r="205" spans="1:9" x14ac:dyDescent="0.2">
      <c r="A205" s="11">
        <v>245</v>
      </c>
      <c r="B205" s="23">
        <v>44267</v>
      </c>
      <c r="C205" s="63">
        <f t="shared" ref="C205:C238" si="11">B205</f>
        <v>44267</v>
      </c>
      <c r="D205" s="5" t="s">
        <v>339</v>
      </c>
      <c r="E205" s="11">
        <v>6</v>
      </c>
      <c r="F205" s="12">
        <v>10</v>
      </c>
      <c r="H205" s="12">
        <f t="shared" si="9"/>
        <v>10</v>
      </c>
      <c r="I205" s="12">
        <f t="shared" si="10"/>
        <v>60</v>
      </c>
    </row>
    <row r="206" spans="1:9" x14ac:dyDescent="0.2">
      <c r="A206" s="11">
        <v>246</v>
      </c>
      <c r="B206" s="23">
        <v>44267</v>
      </c>
      <c r="C206" s="63">
        <f t="shared" si="11"/>
        <v>44267</v>
      </c>
      <c r="D206" s="5" t="s">
        <v>340</v>
      </c>
      <c r="E206" s="11">
        <v>0</v>
      </c>
      <c r="F206" s="12">
        <v>6.25</v>
      </c>
      <c r="H206" s="12">
        <f t="shared" si="9"/>
        <v>6.25</v>
      </c>
      <c r="I206" s="12">
        <f t="shared" si="10"/>
        <v>0</v>
      </c>
    </row>
    <row r="207" spans="1:9" x14ac:dyDescent="0.2">
      <c r="A207" s="11">
        <v>247</v>
      </c>
      <c r="B207" s="23">
        <v>44267</v>
      </c>
      <c r="C207" s="63">
        <f t="shared" si="11"/>
        <v>44267</v>
      </c>
      <c r="D207" s="5" t="s">
        <v>341</v>
      </c>
      <c r="E207" s="11">
        <v>4</v>
      </c>
      <c r="F207" s="12">
        <v>6.25</v>
      </c>
      <c r="H207" s="12">
        <f t="shared" si="9"/>
        <v>6.25</v>
      </c>
      <c r="I207" s="12">
        <f t="shared" si="10"/>
        <v>25</v>
      </c>
    </row>
    <row r="208" spans="1:9" x14ac:dyDescent="0.2">
      <c r="A208" s="11">
        <v>248</v>
      </c>
      <c r="B208" s="23">
        <v>44267</v>
      </c>
      <c r="C208" s="63">
        <f t="shared" si="11"/>
        <v>44267</v>
      </c>
      <c r="D208" s="5" t="s">
        <v>342</v>
      </c>
      <c r="E208" s="11">
        <v>0</v>
      </c>
      <c r="F208" s="12">
        <v>6.25</v>
      </c>
      <c r="H208" s="12">
        <f t="shared" si="9"/>
        <v>6.25</v>
      </c>
      <c r="I208" s="12">
        <f t="shared" si="10"/>
        <v>0</v>
      </c>
    </row>
    <row r="209" spans="1:9" x14ac:dyDescent="0.2">
      <c r="A209" s="11">
        <v>106</v>
      </c>
      <c r="B209" s="23">
        <v>44267</v>
      </c>
      <c r="C209" s="63">
        <f t="shared" si="11"/>
        <v>44267</v>
      </c>
      <c r="D209" s="5" t="s">
        <v>200</v>
      </c>
      <c r="E209" s="11">
        <v>16</v>
      </c>
      <c r="F209" s="12">
        <v>40</v>
      </c>
      <c r="H209" s="12">
        <f t="shared" si="9"/>
        <v>40</v>
      </c>
      <c r="I209" s="12">
        <f t="shared" si="10"/>
        <v>640</v>
      </c>
    </row>
    <row r="210" spans="1:9" x14ac:dyDescent="0.2">
      <c r="A210" s="11">
        <v>107</v>
      </c>
      <c r="B210" s="23">
        <v>44267</v>
      </c>
      <c r="C210" s="63">
        <f t="shared" si="11"/>
        <v>44267</v>
      </c>
      <c r="D210" s="5" t="s">
        <v>201</v>
      </c>
      <c r="E210" s="11">
        <v>8</v>
      </c>
      <c r="F210" s="12">
        <v>40</v>
      </c>
      <c r="H210" s="12">
        <f t="shared" si="9"/>
        <v>40</v>
      </c>
      <c r="I210" s="12">
        <f t="shared" si="10"/>
        <v>320</v>
      </c>
    </row>
    <row r="211" spans="1:9" x14ac:dyDescent="0.2">
      <c r="A211" s="11">
        <v>108</v>
      </c>
      <c r="B211" s="23">
        <v>44267</v>
      </c>
      <c r="C211" s="63">
        <f t="shared" si="11"/>
        <v>44267</v>
      </c>
      <c r="D211" s="5" t="s">
        <v>202</v>
      </c>
      <c r="E211" s="11">
        <v>0</v>
      </c>
      <c r="F211" s="12">
        <v>40</v>
      </c>
      <c r="H211" s="12">
        <f t="shared" si="9"/>
        <v>40</v>
      </c>
      <c r="I211" s="12">
        <f t="shared" si="10"/>
        <v>0</v>
      </c>
    </row>
    <row r="212" spans="1:9" x14ac:dyDescent="0.2">
      <c r="A212" s="11">
        <v>112</v>
      </c>
      <c r="B212" s="23">
        <v>44268</v>
      </c>
      <c r="C212" s="63">
        <f t="shared" si="11"/>
        <v>44268</v>
      </c>
      <c r="D212" s="5" t="s">
        <v>206</v>
      </c>
      <c r="E212" s="11">
        <v>0</v>
      </c>
      <c r="F212" s="12">
        <v>32.5</v>
      </c>
      <c r="H212" s="12">
        <f t="shared" si="9"/>
        <v>32.5</v>
      </c>
      <c r="I212" s="12">
        <f t="shared" si="10"/>
        <v>0</v>
      </c>
    </row>
    <row r="213" spans="1:9" x14ac:dyDescent="0.2">
      <c r="A213" s="11">
        <v>113</v>
      </c>
      <c r="B213" s="23">
        <v>44268</v>
      </c>
      <c r="C213" s="63">
        <f t="shared" si="11"/>
        <v>44268</v>
      </c>
      <c r="D213" s="5" t="s">
        <v>207</v>
      </c>
      <c r="E213" s="11">
        <v>6</v>
      </c>
      <c r="F213" s="12">
        <v>32.5</v>
      </c>
      <c r="H213" s="12">
        <f t="shared" si="9"/>
        <v>32.5</v>
      </c>
      <c r="I213" s="12">
        <f t="shared" si="10"/>
        <v>195</v>
      </c>
    </row>
    <row r="214" spans="1:9" x14ac:dyDescent="0.2">
      <c r="A214" s="11">
        <v>114</v>
      </c>
      <c r="B214" s="23">
        <v>44268</v>
      </c>
      <c r="C214" s="63">
        <f t="shared" si="11"/>
        <v>44268</v>
      </c>
      <c r="D214" s="5" t="s">
        <v>208</v>
      </c>
      <c r="E214" s="11">
        <v>16</v>
      </c>
      <c r="F214" s="12">
        <v>32.5</v>
      </c>
      <c r="H214" s="12">
        <f t="shared" si="9"/>
        <v>32.5</v>
      </c>
      <c r="I214" s="12">
        <f t="shared" si="10"/>
        <v>520</v>
      </c>
    </row>
    <row r="215" spans="1:9" x14ac:dyDescent="0.2">
      <c r="A215" s="11">
        <v>181</v>
      </c>
      <c r="B215" s="23">
        <v>44268</v>
      </c>
      <c r="C215" s="63">
        <f t="shared" si="11"/>
        <v>44268</v>
      </c>
      <c r="D215" s="5" t="s">
        <v>275</v>
      </c>
      <c r="E215" s="11">
        <v>4</v>
      </c>
      <c r="F215" s="12">
        <v>25</v>
      </c>
      <c r="H215" s="12">
        <f t="shared" si="9"/>
        <v>25</v>
      </c>
      <c r="I215" s="12">
        <f t="shared" si="10"/>
        <v>100</v>
      </c>
    </row>
    <row r="216" spans="1:9" x14ac:dyDescent="0.2">
      <c r="A216" s="11">
        <v>182</v>
      </c>
      <c r="B216" s="23">
        <v>44268</v>
      </c>
      <c r="C216" s="63">
        <f t="shared" si="11"/>
        <v>44268</v>
      </c>
      <c r="D216" s="5" t="s">
        <v>276</v>
      </c>
      <c r="E216" s="11">
        <v>6</v>
      </c>
      <c r="F216" s="12">
        <v>25</v>
      </c>
      <c r="H216" s="12">
        <f t="shared" si="9"/>
        <v>25</v>
      </c>
      <c r="I216" s="12">
        <f t="shared" si="10"/>
        <v>150</v>
      </c>
    </row>
    <row r="217" spans="1:9" x14ac:dyDescent="0.2">
      <c r="A217" s="11">
        <v>183</v>
      </c>
      <c r="B217" s="23">
        <v>44269</v>
      </c>
      <c r="C217" s="63">
        <f t="shared" si="11"/>
        <v>44269</v>
      </c>
      <c r="D217" s="5" t="s">
        <v>277</v>
      </c>
      <c r="E217" s="11">
        <v>12</v>
      </c>
      <c r="F217" s="12">
        <v>25</v>
      </c>
      <c r="H217" s="12">
        <f t="shared" si="9"/>
        <v>25</v>
      </c>
      <c r="I217" s="12">
        <f t="shared" si="10"/>
        <v>300</v>
      </c>
    </row>
    <row r="218" spans="1:9" x14ac:dyDescent="0.2">
      <c r="A218" s="11">
        <v>184</v>
      </c>
      <c r="B218" s="23">
        <v>44269</v>
      </c>
      <c r="C218" s="63">
        <f t="shared" si="11"/>
        <v>44269</v>
      </c>
      <c r="D218" s="5" t="s">
        <v>278</v>
      </c>
      <c r="E218" s="11">
        <v>16</v>
      </c>
      <c r="F218" s="12">
        <v>28.75</v>
      </c>
      <c r="H218" s="12">
        <f t="shared" si="9"/>
        <v>28.75</v>
      </c>
      <c r="I218" s="12">
        <f t="shared" si="10"/>
        <v>460</v>
      </c>
    </row>
    <row r="219" spans="1:9" x14ac:dyDescent="0.2">
      <c r="A219" s="11">
        <v>185</v>
      </c>
      <c r="B219" s="23">
        <v>44269</v>
      </c>
      <c r="C219" s="63">
        <f t="shared" si="11"/>
        <v>44269</v>
      </c>
      <c r="D219" s="5" t="s">
        <v>279</v>
      </c>
      <c r="E219" s="11">
        <v>6</v>
      </c>
      <c r="F219" s="12">
        <v>28.75</v>
      </c>
      <c r="H219" s="12">
        <f t="shared" si="9"/>
        <v>28.75</v>
      </c>
      <c r="I219" s="12">
        <f t="shared" si="10"/>
        <v>172.5</v>
      </c>
    </row>
    <row r="220" spans="1:9" x14ac:dyDescent="0.2">
      <c r="A220" s="11">
        <v>186</v>
      </c>
      <c r="B220" s="23">
        <v>44269</v>
      </c>
      <c r="C220" s="63">
        <f t="shared" si="11"/>
        <v>44269</v>
      </c>
      <c r="D220" s="5" t="s">
        <v>280</v>
      </c>
      <c r="E220" s="11">
        <v>14</v>
      </c>
      <c r="F220" s="12">
        <v>28.75</v>
      </c>
      <c r="H220" s="12">
        <f t="shared" si="9"/>
        <v>28.75</v>
      </c>
      <c r="I220" s="12">
        <f t="shared" si="10"/>
        <v>402.5</v>
      </c>
    </row>
    <row r="221" spans="1:9" x14ac:dyDescent="0.2">
      <c r="A221" s="11">
        <v>139</v>
      </c>
      <c r="B221" s="23">
        <v>44274</v>
      </c>
      <c r="C221" s="63">
        <f t="shared" si="11"/>
        <v>44274</v>
      </c>
      <c r="D221" s="5" t="s">
        <v>233</v>
      </c>
      <c r="E221" s="11">
        <v>6</v>
      </c>
      <c r="F221" s="12">
        <v>55</v>
      </c>
      <c r="H221" s="12">
        <f t="shared" si="9"/>
        <v>55</v>
      </c>
      <c r="I221" s="12">
        <f t="shared" si="10"/>
        <v>330</v>
      </c>
    </row>
    <row r="222" spans="1:9" x14ac:dyDescent="0.2">
      <c r="A222" s="11">
        <v>140</v>
      </c>
      <c r="B222" s="23">
        <v>44274</v>
      </c>
      <c r="C222" s="63">
        <f t="shared" si="11"/>
        <v>44274</v>
      </c>
      <c r="D222" s="5" t="s">
        <v>234</v>
      </c>
      <c r="E222" s="11">
        <v>8</v>
      </c>
      <c r="F222" s="12">
        <v>55</v>
      </c>
      <c r="H222" s="12">
        <f t="shared" si="9"/>
        <v>55</v>
      </c>
      <c r="I222" s="12">
        <f t="shared" si="10"/>
        <v>440</v>
      </c>
    </row>
    <row r="223" spans="1:9" x14ac:dyDescent="0.2">
      <c r="A223" s="11">
        <v>141</v>
      </c>
      <c r="B223" s="23">
        <v>44274</v>
      </c>
      <c r="C223" s="63">
        <f t="shared" si="11"/>
        <v>44274</v>
      </c>
      <c r="D223" s="5" t="s">
        <v>235</v>
      </c>
      <c r="E223" s="11">
        <v>4</v>
      </c>
      <c r="F223" s="12">
        <v>55</v>
      </c>
      <c r="H223" s="12">
        <f t="shared" si="9"/>
        <v>55</v>
      </c>
      <c r="I223" s="12">
        <f t="shared" si="10"/>
        <v>220</v>
      </c>
    </row>
    <row r="224" spans="1:9" x14ac:dyDescent="0.2">
      <c r="A224" s="11">
        <v>148</v>
      </c>
      <c r="B224" s="23">
        <v>44275</v>
      </c>
      <c r="C224" s="63">
        <f t="shared" si="11"/>
        <v>44275</v>
      </c>
      <c r="D224" s="5" t="s">
        <v>242</v>
      </c>
      <c r="E224" s="11">
        <v>6</v>
      </c>
      <c r="F224" s="12">
        <v>55</v>
      </c>
      <c r="H224" s="12">
        <f t="shared" si="9"/>
        <v>55</v>
      </c>
      <c r="I224" s="12">
        <f t="shared" si="10"/>
        <v>330</v>
      </c>
    </row>
    <row r="225" spans="1:9" x14ac:dyDescent="0.2">
      <c r="A225" s="11">
        <v>149</v>
      </c>
      <c r="B225" s="23">
        <v>44275</v>
      </c>
      <c r="C225" s="63">
        <f t="shared" si="11"/>
        <v>44275</v>
      </c>
      <c r="D225" s="5" t="s">
        <v>243</v>
      </c>
      <c r="E225" s="11">
        <v>4</v>
      </c>
      <c r="F225" s="12">
        <v>55</v>
      </c>
      <c r="H225" s="12">
        <f t="shared" si="9"/>
        <v>55</v>
      </c>
      <c r="I225" s="12">
        <f t="shared" si="10"/>
        <v>220</v>
      </c>
    </row>
    <row r="226" spans="1:9" x14ac:dyDescent="0.2">
      <c r="A226" s="11">
        <v>150</v>
      </c>
      <c r="B226" s="23">
        <v>44275</v>
      </c>
      <c r="C226" s="63">
        <f t="shared" si="11"/>
        <v>44275</v>
      </c>
      <c r="D226" s="5" t="s">
        <v>244</v>
      </c>
      <c r="E226" s="11">
        <v>2</v>
      </c>
      <c r="F226" s="12">
        <v>55</v>
      </c>
      <c r="H226" s="12">
        <f t="shared" si="9"/>
        <v>55</v>
      </c>
      <c r="I226" s="12">
        <f t="shared" si="10"/>
        <v>110</v>
      </c>
    </row>
    <row r="227" spans="1:9" x14ac:dyDescent="0.2">
      <c r="A227" s="11">
        <v>157</v>
      </c>
      <c r="B227" s="23">
        <v>44275</v>
      </c>
      <c r="C227" s="63">
        <f t="shared" si="11"/>
        <v>44275</v>
      </c>
      <c r="D227" s="5" t="s">
        <v>251</v>
      </c>
      <c r="E227" s="11">
        <v>6</v>
      </c>
      <c r="F227" s="12">
        <v>36.25</v>
      </c>
      <c r="H227" s="12">
        <f t="shared" si="9"/>
        <v>36.25</v>
      </c>
      <c r="I227" s="12">
        <f t="shared" si="10"/>
        <v>217.5</v>
      </c>
    </row>
    <row r="228" spans="1:9" x14ac:dyDescent="0.2">
      <c r="A228" s="11">
        <v>158</v>
      </c>
      <c r="B228" s="23">
        <v>44276</v>
      </c>
      <c r="C228" s="63">
        <f t="shared" si="11"/>
        <v>44276</v>
      </c>
      <c r="D228" s="5" t="s">
        <v>252</v>
      </c>
      <c r="E228" s="11">
        <v>8</v>
      </c>
      <c r="F228" s="12">
        <v>36.25</v>
      </c>
      <c r="H228" s="12">
        <f t="shared" si="9"/>
        <v>36.25</v>
      </c>
      <c r="I228" s="12">
        <f t="shared" si="10"/>
        <v>290</v>
      </c>
    </row>
    <row r="229" spans="1:9" x14ac:dyDescent="0.2">
      <c r="A229" s="11">
        <v>159</v>
      </c>
      <c r="B229" s="23">
        <v>44276</v>
      </c>
      <c r="C229" s="63">
        <f t="shared" si="11"/>
        <v>44276</v>
      </c>
      <c r="D229" s="5" t="s">
        <v>253</v>
      </c>
      <c r="E229" s="11">
        <v>6</v>
      </c>
      <c r="F229" s="12">
        <v>36.25</v>
      </c>
      <c r="H229" s="12">
        <f t="shared" si="9"/>
        <v>36.25</v>
      </c>
      <c r="I229" s="12">
        <f t="shared" si="10"/>
        <v>217.5</v>
      </c>
    </row>
    <row r="230" spans="1:9" x14ac:dyDescent="0.2">
      <c r="A230" s="11">
        <v>166</v>
      </c>
      <c r="B230" s="23">
        <v>44281</v>
      </c>
      <c r="C230" s="63">
        <f t="shared" si="11"/>
        <v>44281</v>
      </c>
      <c r="D230" s="5" t="s">
        <v>260</v>
      </c>
      <c r="E230" s="11">
        <v>4</v>
      </c>
      <c r="F230" s="12">
        <v>36.25</v>
      </c>
      <c r="H230" s="12">
        <f t="shared" si="9"/>
        <v>36.25</v>
      </c>
      <c r="I230" s="12">
        <f t="shared" si="10"/>
        <v>145</v>
      </c>
    </row>
    <row r="231" spans="1:9" x14ac:dyDescent="0.2">
      <c r="A231" s="11">
        <v>167</v>
      </c>
      <c r="B231" s="23">
        <v>44281</v>
      </c>
      <c r="C231" s="63">
        <f t="shared" si="11"/>
        <v>44281</v>
      </c>
      <c r="D231" s="5" t="s">
        <v>261</v>
      </c>
      <c r="E231" s="11">
        <v>10</v>
      </c>
      <c r="F231" s="12">
        <v>36.25</v>
      </c>
      <c r="H231" s="12">
        <f t="shared" si="9"/>
        <v>36.25</v>
      </c>
      <c r="I231" s="12">
        <f t="shared" si="10"/>
        <v>362.5</v>
      </c>
    </row>
    <row r="232" spans="1:9" x14ac:dyDescent="0.2">
      <c r="A232" s="11">
        <v>168</v>
      </c>
      <c r="B232" s="23">
        <v>44281</v>
      </c>
      <c r="C232" s="63">
        <f t="shared" si="11"/>
        <v>44281</v>
      </c>
      <c r="D232" s="5" t="s">
        <v>262</v>
      </c>
      <c r="E232" s="11">
        <v>2</v>
      </c>
      <c r="F232" s="12">
        <v>36.25</v>
      </c>
      <c r="H232" s="12">
        <f t="shared" si="9"/>
        <v>36.25</v>
      </c>
      <c r="I232" s="12">
        <f t="shared" si="10"/>
        <v>72.5</v>
      </c>
    </row>
    <row r="233" spans="1:9" x14ac:dyDescent="0.2">
      <c r="A233" s="11">
        <v>175</v>
      </c>
      <c r="B233" s="23">
        <v>44282</v>
      </c>
      <c r="C233" s="63">
        <f t="shared" si="11"/>
        <v>44282</v>
      </c>
      <c r="D233" s="5" t="s">
        <v>269</v>
      </c>
      <c r="E233" s="11">
        <v>8</v>
      </c>
      <c r="F233" s="12">
        <v>73.75</v>
      </c>
      <c r="H233" s="12">
        <f t="shared" si="9"/>
        <v>73.75</v>
      </c>
      <c r="I233" s="12">
        <f t="shared" si="10"/>
        <v>590</v>
      </c>
    </row>
    <row r="234" spans="1:9" x14ac:dyDescent="0.2">
      <c r="A234" s="11">
        <v>176</v>
      </c>
      <c r="B234" s="23">
        <v>44282</v>
      </c>
      <c r="C234" s="63">
        <f t="shared" si="11"/>
        <v>44282</v>
      </c>
      <c r="D234" s="5" t="s">
        <v>270</v>
      </c>
      <c r="E234" s="11">
        <v>2</v>
      </c>
      <c r="F234" s="12">
        <v>73.75</v>
      </c>
      <c r="H234" s="12">
        <f t="shared" si="9"/>
        <v>73.75</v>
      </c>
      <c r="I234" s="12">
        <f t="shared" si="10"/>
        <v>147.5</v>
      </c>
    </row>
    <row r="235" spans="1:9" x14ac:dyDescent="0.2">
      <c r="A235" s="11">
        <v>177</v>
      </c>
      <c r="B235" s="23">
        <v>44282</v>
      </c>
      <c r="C235" s="63">
        <f t="shared" si="11"/>
        <v>44282</v>
      </c>
      <c r="D235" s="5" t="s">
        <v>271</v>
      </c>
      <c r="E235" s="11">
        <v>10</v>
      </c>
      <c r="F235" s="12">
        <v>73.75</v>
      </c>
      <c r="H235" s="12">
        <f t="shared" si="9"/>
        <v>73.75</v>
      </c>
      <c r="I235" s="12">
        <f t="shared" si="10"/>
        <v>737.5</v>
      </c>
    </row>
    <row r="236" spans="1:9" x14ac:dyDescent="0.2">
      <c r="A236" s="11">
        <v>184</v>
      </c>
      <c r="B236" s="23">
        <v>44283</v>
      </c>
      <c r="C236" s="63">
        <f t="shared" si="11"/>
        <v>44283</v>
      </c>
      <c r="D236" s="5" t="s">
        <v>278</v>
      </c>
      <c r="E236" s="11">
        <v>8</v>
      </c>
      <c r="F236" s="12">
        <v>28.75</v>
      </c>
      <c r="H236" s="12">
        <f t="shared" si="9"/>
        <v>28.75</v>
      </c>
      <c r="I236" s="12">
        <f t="shared" si="10"/>
        <v>230</v>
      </c>
    </row>
    <row r="237" spans="1:9" x14ac:dyDescent="0.2">
      <c r="A237" s="11">
        <v>185</v>
      </c>
      <c r="B237" s="23">
        <v>44283</v>
      </c>
      <c r="C237" s="63">
        <f t="shared" si="11"/>
        <v>44283</v>
      </c>
      <c r="D237" s="5" t="s">
        <v>279</v>
      </c>
      <c r="E237" s="11">
        <v>4</v>
      </c>
      <c r="F237" s="12">
        <v>28.75</v>
      </c>
      <c r="H237" s="12">
        <f t="shared" si="9"/>
        <v>28.75</v>
      </c>
      <c r="I237" s="12">
        <f t="shared" si="10"/>
        <v>115</v>
      </c>
    </row>
    <row r="238" spans="1:9" x14ac:dyDescent="0.2">
      <c r="A238" s="11">
        <v>186</v>
      </c>
      <c r="B238" s="23">
        <v>44283</v>
      </c>
      <c r="C238" s="63">
        <f t="shared" si="11"/>
        <v>44283</v>
      </c>
      <c r="D238" s="5" t="s">
        <v>280</v>
      </c>
      <c r="E238" s="11">
        <v>6</v>
      </c>
      <c r="F238" s="12">
        <v>28.75</v>
      </c>
      <c r="H238" s="12">
        <f t="shared" si="9"/>
        <v>28.75</v>
      </c>
      <c r="I238" s="12">
        <f t="shared" si="10"/>
        <v>172.5</v>
      </c>
    </row>
  </sheetData>
  <conditionalFormatting sqref="J8:J1048576">
    <cfRule type="cellIs" dxfId="12" priority="2" stopIfTrue="1" operator="equal">
      <formula>0</formula>
    </cfRule>
  </conditionalFormatting>
  <conditionalFormatting sqref="I8 I5">
    <cfRule type="cellIs" dxfId="11" priority="1" stopIfTrue="1" operator="equal">
      <formula>0</formula>
    </cfRule>
  </conditionalFormatting>
  <pageMargins left="0.75" right="0.75" top="1" bottom="1" header="0.5" footer="0.5"/>
  <pageSetup orientation="portrait" r:id="rId1"/>
  <headerFooter alignWithMargins="0"/>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B884F-99B4-4867-BB6F-4EFB58E9D2FB}">
  <dimension ref="A6:C29"/>
  <sheetViews>
    <sheetView topLeftCell="A13" workbookViewId="0">
      <selection activeCell="C16" sqref="C16"/>
    </sheetView>
  </sheetViews>
  <sheetFormatPr defaultRowHeight="18" x14ac:dyDescent="0.25"/>
  <cols>
    <col min="1" max="1" width="13" style="2" bestFit="1" customWidth="1"/>
    <col min="2" max="3" width="14.33203125" style="2" bestFit="1" customWidth="1"/>
    <col min="4" max="16384" width="9.33203125" style="2"/>
  </cols>
  <sheetData>
    <row r="6" spans="1:3" x14ac:dyDescent="0.25">
      <c r="A6" s="108" t="s">
        <v>143</v>
      </c>
      <c r="B6" t="s">
        <v>144</v>
      </c>
      <c r="C6" t="s">
        <v>157</v>
      </c>
    </row>
    <row r="7" spans="1:3" x14ac:dyDescent="0.25">
      <c r="A7" s="109" t="s">
        <v>146</v>
      </c>
      <c r="B7" s="110">
        <v>548</v>
      </c>
      <c r="C7" s="119">
        <v>20738.5</v>
      </c>
    </row>
    <row r="8" spans="1:3" x14ac:dyDescent="0.25">
      <c r="A8" s="109" t="s">
        <v>147</v>
      </c>
      <c r="B8" s="110">
        <v>438</v>
      </c>
      <c r="C8" s="119">
        <v>7546.375</v>
      </c>
    </row>
    <row r="9" spans="1:3" x14ac:dyDescent="0.25">
      <c r="A9" s="109" t="s">
        <v>148</v>
      </c>
      <c r="B9" s="110">
        <v>270</v>
      </c>
      <c r="C9" s="119">
        <v>9397.5</v>
      </c>
    </row>
    <row r="10" spans="1:3" x14ac:dyDescent="0.25">
      <c r="A10" s="109" t="s">
        <v>149</v>
      </c>
      <c r="B10" s="110">
        <v>1256</v>
      </c>
      <c r="C10" s="119">
        <v>37682.375</v>
      </c>
    </row>
    <row r="15" spans="1:3" x14ac:dyDescent="0.25">
      <c r="C15"/>
    </row>
    <row r="16" spans="1:3" x14ac:dyDescent="0.25">
      <c r="A16" s="108" t="s">
        <v>143</v>
      </c>
      <c r="B16" t="s">
        <v>144</v>
      </c>
      <c r="C16"/>
    </row>
    <row r="17" spans="1:3" x14ac:dyDescent="0.25">
      <c r="A17" s="109" t="s">
        <v>148</v>
      </c>
      <c r="B17" s="110">
        <v>270</v>
      </c>
      <c r="C17"/>
    </row>
    <row r="18" spans="1:3" x14ac:dyDescent="0.25">
      <c r="A18" s="109" t="s">
        <v>149</v>
      </c>
      <c r="B18" s="110">
        <v>270</v>
      </c>
      <c r="C18"/>
    </row>
    <row r="19" spans="1:3" x14ac:dyDescent="0.25">
      <c r="A19"/>
      <c r="B19"/>
      <c r="C19"/>
    </row>
    <row r="20" spans="1:3" x14ac:dyDescent="0.25">
      <c r="A20"/>
      <c r="B20"/>
    </row>
    <row r="24" spans="1:3" x14ac:dyDescent="0.25">
      <c r="C24"/>
    </row>
    <row r="25" spans="1:3" x14ac:dyDescent="0.25">
      <c r="A25" s="108" t="s">
        <v>143</v>
      </c>
      <c r="B25" t="s">
        <v>157</v>
      </c>
      <c r="C25"/>
    </row>
    <row r="26" spans="1:3" x14ac:dyDescent="0.25">
      <c r="A26" s="109" t="s">
        <v>148</v>
      </c>
      <c r="B26" s="119">
        <v>9397.5</v>
      </c>
      <c r="C26"/>
    </row>
    <row r="27" spans="1:3" x14ac:dyDescent="0.25">
      <c r="A27" s="109" t="s">
        <v>149</v>
      </c>
      <c r="B27" s="119">
        <v>9397.5</v>
      </c>
      <c r="C27"/>
    </row>
    <row r="28" spans="1:3" x14ac:dyDescent="0.25">
      <c r="A28"/>
      <c r="B28"/>
      <c r="C28"/>
    </row>
    <row r="29" spans="1:3" x14ac:dyDescent="0.25">
      <c r="A29"/>
      <c r="B29"/>
    </row>
  </sheetData>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634D5-46F8-47AC-BA45-9A280A4F1BC5}">
  <dimension ref="C2:AN21"/>
  <sheetViews>
    <sheetView topLeftCell="Q2" zoomScale="70" zoomScaleNormal="70" workbookViewId="0">
      <selection activeCell="C16" sqref="C16"/>
    </sheetView>
  </sheetViews>
  <sheetFormatPr defaultRowHeight="18" x14ac:dyDescent="0.25"/>
  <cols>
    <col min="1" max="9" width="9.33203125" style="2"/>
    <col min="10" max="11" width="19.33203125" style="2" customWidth="1"/>
    <col min="12" max="13" width="9.33203125" style="2"/>
    <col min="14" max="15" width="17.6640625" style="2" customWidth="1"/>
    <col min="16" max="22" width="9.33203125" style="2"/>
    <col min="23" max="23" width="16.33203125" style="2" customWidth="1"/>
    <col min="24" max="24" width="10.33203125" style="2" customWidth="1"/>
    <col min="25" max="25" width="10.5" style="2" customWidth="1"/>
    <col min="26" max="26" width="14.33203125" style="2" customWidth="1"/>
    <col min="27" max="27" width="13.6640625" style="2" customWidth="1"/>
    <col min="28" max="28" width="14.83203125" style="2" customWidth="1"/>
    <col min="29" max="33" width="9.33203125" style="2"/>
    <col min="34" max="34" width="22.5" style="2" customWidth="1"/>
    <col min="35" max="35" width="38" style="2" customWidth="1"/>
    <col min="36" max="36" width="17.83203125" style="2" customWidth="1"/>
    <col min="37" max="38" width="9.33203125" style="2"/>
    <col min="39" max="39" width="17.6640625" style="2" customWidth="1"/>
    <col min="40" max="16384" width="9.33203125" style="2"/>
  </cols>
  <sheetData>
    <row r="2" spans="3:40" x14ac:dyDescent="0.25">
      <c r="Y2" s="2" t="s">
        <v>418</v>
      </c>
    </row>
    <row r="3" spans="3:40" x14ac:dyDescent="0.25">
      <c r="Y3" s="2" t="s">
        <v>419</v>
      </c>
    </row>
    <row r="4" spans="3:40" x14ac:dyDescent="0.25">
      <c r="AG4" s="3"/>
      <c r="AH4" s="140" t="s">
        <v>411</v>
      </c>
      <c r="AI4" s="135"/>
      <c r="AJ4" s="3" t="s">
        <v>410</v>
      </c>
      <c r="AL4" s="3"/>
      <c r="AM4" s="130" t="s">
        <v>415</v>
      </c>
      <c r="AN4" s="7" t="s">
        <v>416</v>
      </c>
    </row>
    <row r="5" spans="3:40" x14ac:dyDescent="0.25">
      <c r="Z5" s="3"/>
      <c r="AA5" s="130" t="s">
        <v>411</v>
      </c>
      <c r="AB5" s="3" t="s">
        <v>410</v>
      </c>
      <c r="AG5" s="140" t="s">
        <v>146</v>
      </c>
      <c r="AH5" s="141">
        <f>GETPIVOTDATA("Sales for Month",'[1]Total Sales by Mth'!$A$6,"Months",1)</f>
        <v>20738.5</v>
      </c>
      <c r="AI5" s="133"/>
      <c r="AJ5" s="125">
        <v>18000</v>
      </c>
      <c r="AL5" s="129" t="s">
        <v>146</v>
      </c>
      <c r="AM5" s="136">
        <f>AH5/AN5</f>
        <v>0.54574999999999996</v>
      </c>
      <c r="AN5" s="125">
        <v>38000</v>
      </c>
    </row>
    <row r="6" spans="3:40" x14ac:dyDescent="0.25">
      <c r="J6" s="198" t="s">
        <v>417</v>
      </c>
      <c r="K6" s="198"/>
      <c r="M6" s="198" t="s">
        <v>417</v>
      </c>
      <c r="N6" s="198"/>
      <c r="O6" s="198"/>
      <c r="Q6" s="198" t="s">
        <v>417</v>
      </c>
      <c r="R6" s="198"/>
      <c r="S6" s="198"/>
      <c r="Z6" s="129" t="s">
        <v>409</v>
      </c>
      <c r="AA6" s="128"/>
      <c r="AB6" s="125">
        <v>18000</v>
      </c>
      <c r="AG6" s="144" t="s">
        <v>147</v>
      </c>
      <c r="AH6" s="142">
        <f>GETPIVOTDATA("Sales for Month",'[1]Total Sales by Mth'!$A$6,"Months",2)</f>
        <v>7546.375</v>
      </c>
      <c r="AI6" s="133"/>
      <c r="AJ6" s="58">
        <v>10000</v>
      </c>
      <c r="AL6" s="135" t="s">
        <v>147</v>
      </c>
      <c r="AM6" s="137">
        <f>AH6/AN6</f>
        <v>0.19858881578947368</v>
      </c>
      <c r="AN6" s="133">
        <v>38000</v>
      </c>
    </row>
    <row r="7" spans="3:40" x14ac:dyDescent="0.25">
      <c r="Z7" s="3" t="s">
        <v>146</v>
      </c>
      <c r="AA7" s="124">
        <f>GETPIVOTDATA("Sales for Month",'[1]Total Sales by Mth'!$A$6,"Months",1)</f>
        <v>20738.5</v>
      </c>
      <c r="AB7" s="133">
        <v>18000</v>
      </c>
      <c r="AG7" s="145" t="s">
        <v>148</v>
      </c>
      <c r="AH7" s="143">
        <f>GETPIVOTDATA("Sales for Month",'[1]Total Sales by Mth'!$A$6,"Months",3)</f>
        <v>9397.5</v>
      </c>
      <c r="AI7" s="133"/>
      <c r="AJ7" s="58">
        <v>10000</v>
      </c>
      <c r="AL7" s="135" t="s">
        <v>148</v>
      </c>
      <c r="AM7" s="137">
        <f>AH7/AN7</f>
        <v>0.24730263157894736</v>
      </c>
      <c r="AN7" s="133">
        <v>38000</v>
      </c>
    </row>
    <row r="8" spans="3:40" x14ac:dyDescent="0.25">
      <c r="Z8" s="3" t="s">
        <v>409</v>
      </c>
      <c r="AA8" s="124"/>
      <c r="AB8" s="133">
        <v>18000</v>
      </c>
      <c r="AH8" s="146">
        <f>SUM(AH5:AH7)</f>
        <v>37682.375</v>
      </c>
    </row>
    <row r="9" spans="3:40" x14ac:dyDescent="0.25">
      <c r="C9" s="3"/>
      <c r="D9" s="3" t="s">
        <v>414</v>
      </c>
      <c r="E9" s="3" t="s">
        <v>413</v>
      </c>
      <c r="I9" s="3"/>
      <c r="J9" s="3" t="s">
        <v>414</v>
      </c>
      <c r="K9" s="3" t="s">
        <v>413</v>
      </c>
      <c r="M9" s="3"/>
      <c r="N9" s="130" t="s">
        <v>411</v>
      </c>
      <c r="O9" s="3" t="s">
        <v>410</v>
      </c>
      <c r="P9" s="3"/>
      <c r="Q9" s="3"/>
      <c r="R9" s="130" t="s">
        <v>176</v>
      </c>
      <c r="S9" s="3" t="s">
        <v>412</v>
      </c>
      <c r="Z9" s="3" t="s">
        <v>409</v>
      </c>
      <c r="AA9" s="124"/>
      <c r="AB9" s="133">
        <v>18000</v>
      </c>
    </row>
    <row r="10" spans="3:40" x14ac:dyDescent="0.25">
      <c r="C10" s="3">
        <v>0</v>
      </c>
      <c r="D10" s="3"/>
      <c r="E10" s="3">
        <v>50</v>
      </c>
      <c r="I10" s="3">
        <v>0</v>
      </c>
      <c r="J10" s="58"/>
      <c r="K10" s="58">
        <v>50000</v>
      </c>
      <c r="M10" s="3"/>
      <c r="N10" s="130"/>
      <c r="O10" s="3"/>
      <c r="P10" s="58"/>
      <c r="Q10" s="129" t="s">
        <v>409</v>
      </c>
      <c r="R10" s="132"/>
      <c r="S10" s="131">
        <v>500</v>
      </c>
      <c r="Z10" s="3" t="s">
        <v>409</v>
      </c>
      <c r="AA10" s="124"/>
      <c r="AB10" s="58">
        <v>10000</v>
      </c>
      <c r="AK10" s="135"/>
      <c r="AL10" s="135"/>
    </row>
    <row r="11" spans="3:40" x14ac:dyDescent="0.25">
      <c r="C11" s="3">
        <v>1</v>
      </c>
      <c r="D11" s="3">
        <v>60</v>
      </c>
      <c r="E11" s="3">
        <v>50</v>
      </c>
      <c r="I11" s="3">
        <v>1</v>
      </c>
      <c r="J11" s="58">
        <v>60000</v>
      </c>
      <c r="K11" s="58">
        <v>50000</v>
      </c>
      <c r="M11" s="129" t="s">
        <v>409</v>
      </c>
      <c r="N11" s="128"/>
      <c r="O11" s="125">
        <v>15000</v>
      </c>
      <c r="P11" s="58"/>
      <c r="Q11" s="3" t="s">
        <v>146</v>
      </c>
      <c r="R11" s="127">
        <f>GETPIVOTDATA("Sum of Qty",'[1]Total Sales by Mth'!$A$6,"Months",1)</f>
        <v>548</v>
      </c>
      <c r="S11" s="126">
        <v>500</v>
      </c>
      <c r="Z11" s="3" t="s">
        <v>147</v>
      </c>
      <c r="AA11" s="124">
        <f>GETPIVOTDATA("Sales for Month",'[1]Total Sales by Mth'!$A$6,"Months",2)</f>
        <v>7546.375</v>
      </c>
      <c r="AB11" s="58">
        <v>10000</v>
      </c>
      <c r="AK11" s="135"/>
      <c r="AL11" s="139"/>
    </row>
    <row r="12" spans="3:40" x14ac:dyDescent="0.25">
      <c r="C12" s="3">
        <v>2</v>
      </c>
      <c r="D12" s="3">
        <v>40</v>
      </c>
      <c r="E12" s="3">
        <v>50</v>
      </c>
      <c r="I12" s="3">
        <v>2</v>
      </c>
      <c r="J12" s="58" t="s">
        <v>90</v>
      </c>
      <c r="K12" s="58">
        <v>50000</v>
      </c>
      <c r="M12" s="3" t="s">
        <v>146</v>
      </c>
      <c r="N12" s="124">
        <f>GETPIVOTDATA("Sales for Month",'[1]Total Sales by Mth'!$A$6,"Months",1)</f>
        <v>20738.5</v>
      </c>
      <c r="O12" s="58">
        <v>15000</v>
      </c>
      <c r="P12" s="58"/>
      <c r="Q12" s="3" t="s">
        <v>147</v>
      </c>
      <c r="R12" s="127">
        <f>GETPIVOTDATA("Sum of Qty",'[1]Total Sales by Mth'!$A$6,"Months",2)</f>
        <v>438</v>
      </c>
      <c r="S12" s="126">
        <v>500</v>
      </c>
      <c r="Z12" s="3" t="s">
        <v>148</v>
      </c>
      <c r="AA12" s="124">
        <f>GETPIVOTDATA("Sales for Month",'[1]Total Sales by Mth'!$A$6,"Months",3)</f>
        <v>9397.5</v>
      </c>
      <c r="AB12" s="58">
        <v>10000</v>
      </c>
      <c r="AK12" s="135"/>
      <c r="AL12" s="139"/>
    </row>
    <row r="13" spans="3:40" x14ac:dyDescent="0.25">
      <c r="C13" s="3">
        <v>3</v>
      </c>
      <c r="D13" s="3">
        <v>10</v>
      </c>
      <c r="E13" s="3">
        <v>50</v>
      </c>
      <c r="M13" s="3" t="s">
        <v>409</v>
      </c>
      <c r="N13" s="124"/>
      <c r="O13" s="58">
        <v>15000</v>
      </c>
      <c r="P13" s="58"/>
      <c r="Q13" s="3" t="s">
        <v>148</v>
      </c>
      <c r="R13" s="127">
        <f>GETPIVOTDATA("Sum of Qty",'[1]Total Sales by Mth'!$A$6,"Months",3)</f>
        <v>270</v>
      </c>
      <c r="S13" s="126">
        <v>500</v>
      </c>
      <c r="AB13" s="58">
        <v>10000</v>
      </c>
      <c r="AK13" s="135"/>
      <c r="AL13" s="139"/>
    </row>
    <row r="14" spans="3:40" x14ac:dyDescent="0.25">
      <c r="M14" s="3" t="s">
        <v>147</v>
      </c>
      <c r="N14" s="124">
        <f>GETPIVOTDATA("Sales for Month",'[1]Total Sales by Mth'!$A$6,"Months",2)</f>
        <v>7546.375</v>
      </c>
      <c r="O14" s="58">
        <v>10000</v>
      </c>
      <c r="Q14" s="3" t="s">
        <v>148</v>
      </c>
      <c r="R14" s="127"/>
      <c r="S14" s="126">
        <v>500</v>
      </c>
      <c r="AI14" s="58"/>
    </row>
    <row r="15" spans="3:40" x14ac:dyDescent="0.25">
      <c r="M15" s="3" t="s">
        <v>148</v>
      </c>
      <c r="N15" s="124">
        <f>GETPIVOTDATA("Sales for Month",'[1]Total Sales by Mth'!$A$6,"Months",3)</f>
        <v>9397.5</v>
      </c>
      <c r="O15" s="58">
        <v>10000</v>
      </c>
      <c r="Y15" s="2" t="s">
        <v>420</v>
      </c>
    </row>
    <row r="16" spans="3:40" x14ac:dyDescent="0.25">
      <c r="M16" s="3" t="s">
        <v>409</v>
      </c>
      <c r="O16" s="58">
        <v>10000</v>
      </c>
      <c r="Y16" s="2" t="s">
        <v>421</v>
      </c>
    </row>
    <row r="18" spans="22:28" x14ac:dyDescent="0.25">
      <c r="V18" s="3" t="s">
        <v>409</v>
      </c>
      <c r="W18" s="3"/>
      <c r="Z18" s="152"/>
      <c r="AA18" s="128" t="s">
        <v>411</v>
      </c>
      <c r="AB18" s="147" t="s">
        <v>410</v>
      </c>
    </row>
    <row r="19" spans="22:28" x14ac:dyDescent="0.25">
      <c r="Z19" s="128" t="s">
        <v>146</v>
      </c>
      <c r="AA19" s="134">
        <f>GETPIVOTDATA("Sales for Month",'[1]Total Sales by Mth'!$A$6,"Months",1)</f>
        <v>20738.5</v>
      </c>
      <c r="AB19" s="151">
        <v>18000</v>
      </c>
    </row>
    <row r="20" spans="22:28" x14ac:dyDescent="0.25">
      <c r="Z20" s="130" t="s">
        <v>147</v>
      </c>
      <c r="AA20" s="124">
        <f>GETPIVOTDATA("Sales for Month",'[1]Total Sales by Mth'!$A$6,"Months",2)</f>
        <v>7546.375</v>
      </c>
      <c r="AB20" s="150">
        <v>10000</v>
      </c>
    </row>
    <row r="21" spans="22:28" x14ac:dyDescent="0.25">
      <c r="Z21" s="148" t="s">
        <v>148</v>
      </c>
      <c r="AA21" s="138">
        <f>GETPIVOTDATA("Sales for Month",'[1]Total Sales by Mth'!$A$6,"Months",3)</f>
        <v>9397.5</v>
      </c>
      <c r="AB21" s="149">
        <v>10000</v>
      </c>
    </row>
  </sheetData>
  <mergeCells count="3">
    <mergeCell ref="J6:K6"/>
    <mergeCell ref="M6:O6"/>
    <mergeCell ref="Q6:S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0238-A158-44AE-8F67-F49410D1ED77}">
  <dimension ref="A6:AD54"/>
  <sheetViews>
    <sheetView topLeftCell="A16" zoomScale="65" zoomScaleNormal="65" workbookViewId="0">
      <selection activeCell="C16" sqref="C16"/>
    </sheetView>
  </sheetViews>
  <sheetFormatPr defaultRowHeight="18" x14ac:dyDescent="0.2"/>
  <cols>
    <col min="1" max="1" width="37.83203125" style="5" customWidth="1"/>
    <col min="2" max="2" width="13.33203125" style="5" bestFit="1" customWidth="1"/>
    <col min="3" max="3" width="11.6640625" style="5" bestFit="1" customWidth="1"/>
    <col min="4" max="4" width="13.33203125" style="5" bestFit="1" customWidth="1"/>
    <col min="5" max="13" width="9.5" style="5" bestFit="1" customWidth="1"/>
    <col min="14" max="14" width="13.33203125" style="5" bestFit="1" customWidth="1"/>
    <col min="15" max="17" width="9.5" style="5" bestFit="1" customWidth="1"/>
    <col min="18" max="18" width="19" style="5" customWidth="1"/>
    <col min="19" max="30" width="7.1640625" style="5" customWidth="1"/>
    <col min="31" max="16384" width="9.33203125" style="5"/>
  </cols>
  <sheetData>
    <row r="6" spans="2:2" ht="35.25" customHeight="1" x14ac:dyDescent="0.2"/>
    <row r="7" spans="2:2" ht="25.5" customHeight="1" x14ac:dyDescent="0.2"/>
    <row r="8" spans="2:2" s="67" customFormat="1" x14ac:dyDescent="0.2"/>
    <row r="9" spans="2:2" s="11" customFormat="1" x14ac:dyDescent="0.2">
      <c r="B9" s="9"/>
    </row>
    <row r="10" spans="2:2" x14ac:dyDescent="0.2">
      <c r="B10" s="9"/>
    </row>
    <row r="11" spans="2:2" x14ac:dyDescent="0.2">
      <c r="B11" s="9"/>
    </row>
    <row r="12" spans="2:2" x14ac:dyDescent="0.2">
      <c r="B12" s="9"/>
    </row>
    <row r="13" spans="2:2" x14ac:dyDescent="0.2">
      <c r="B13" s="9"/>
    </row>
    <row r="14" spans="2:2" x14ac:dyDescent="0.2">
      <c r="B14" s="9"/>
    </row>
    <row r="15" spans="2:2" x14ac:dyDescent="0.2">
      <c r="B15" s="9"/>
    </row>
    <row r="16" spans="2:2" x14ac:dyDescent="0.2">
      <c r="B16" s="9"/>
    </row>
    <row r="17" spans="1:30" x14ac:dyDescent="0.2">
      <c r="B17" s="9"/>
    </row>
    <row r="18" spans="1:30" x14ac:dyDescent="0.2">
      <c r="B18" s="9"/>
    </row>
    <row r="23" spans="1:30" s="68" customFormat="1" ht="45" customHeight="1" x14ac:dyDescent="0.2">
      <c r="A23" s="202" t="s">
        <v>158</v>
      </c>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4"/>
    </row>
    <row r="24" spans="1:30" x14ac:dyDescent="0.2">
      <c r="A24" s="69"/>
      <c r="N24" s="70"/>
      <c r="O24" s="71"/>
      <c r="P24" s="71"/>
      <c r="Q24" s="71"/>
      <c r="R24" s="69"/>
      <c r="AD24" s="72"/>
    </row>
    <row r="25" spans="1:30" x14ac:dyDescent="0.2">
      <c r="A25" s="73"/>
      <c r="N25" s="74"/>
      <c r="R25" s="73"/>
      <c r="AD25" s="72"/>
    </row>
    <row r="26" spans="1:30" x14ac:dyDescent="0.2">
      <c r="A26" s="75" t="s">
        <v>159</v>
      </c>
      <c r="B26" s="11">
        <v>2021</v>
      </c>
      <c r="C26" s="11">
        <v>2021</v>
      </c>
      <c r="D26" s="11">
        <v>2021</v>
      </c>
      <c r="E26" s="11">
        <v>2021</v>
      </c>
      <c r="F26" s="11">
        <v>2021</v>
      </c>
      <c r="G26" s="11">
        <v>2021</v>
      </c>
      <c r="H26" s="11">
        <v>2021</v>
      </c>
      <c r="I26" s="11">
        <v>2021</v>
      </c>
      <c r="J26" s="11">
        <v>2021</v>
      </c>
      <c r="K26" s="11">
        <v>2021</v>
      </c>
      <c r="L26" s="11">
        <v>2021</v>
      </c>
      <c r="M26" s="11">
        <v>2021</v>
      </c>
      <c r="N26" s="76">
        <v>2021</v>
      </c>
      <c r="O26" s="11">
        <v>2021</v>
      </c>
      <c r="P26" s="11">
        <v>2021</v>
      </c>
      <c r="Q26" s="77">
        <v>2021</v>
      </c>
      <c r="R26" s="78">
        <v>2021</v>
      </c>
      <c r="S26" s="205" t="s">
        <v>160</v>
      </c>
      <c r="T26" s="206"/>
      <c r="U26" s="206"/>
      <c r="V26" s="206"/>
      <c r="W26" s="206"/>
      <c r="X26" s="206"/>
      <c r="Y26" s="206"/>
      <c r="Z26" s="206"/>
      <c r="AA26" s="206"/>
      <c r="AB26" s="206"/>
      <c r="AC26" s="206"/>
      <c r="AD26" s="207"/>
    </row>
    <row r="27" spans="1:30" x14ac:dyDescent="0.2">
      <c r="A27" s="75" t="s">
        <v>161</v>
      </c>
      <c r="B27" s="11">
        <v>1</v>
      </c>
      <c r="C27" s="11">
        <v>2</v>
      </c>
      <c r="D27" s="11">
        <v>3</v>
      </c>
      <c r="E27" s="11">
        <v>4</v>
      </c>
      <c r="F27" s="11">
        <v>5</v>
      </c>
      <c r="G27" s="11">
        <v>6</v>
      </c>
      <c r="H27" s="11">
        <v>7</v>
      </c>
      <c r="I27" s="11">
        <v>8</v>
      </c>
      <c r="J27" s="11">
        <v>9</v>
      </c>
      <c r="K27" s="11">
        <v>10</v>
      </c>
      <c r="L27" s="11">
        <v>11</v>
      </c>
      <c r="M27" s="11">
        <v>12</v>
      </c>
      <c r="N27" s="76" t="s">
        <v>162</v>
      </c>
      <c r="O27" s="11" t="s">
        <v>163</v>
      </c>
      <c r="P27" s="11" t="s">
        <v>164</v>
      </c>
      <c r="Q27" s="77" t="s">
        <v>165</v>
      </c>
      <c r="R27" s="78" t="s">
        <v>166</v>
      </c>
      <c r="S27" s="11" t="s">
        <v>146</v>
      </c>
      <c r="T27" s="11" t="s">
        <v>147</v>
      </c>
      <c r="U27" s="11" t="s">
        <v>148</v>
      </c>
      <c r="V27" s="11" t="s">
        <v>167</v>
      </c>
      <c r="W27" s="11" t="s">
        <v>168</v>
      </c>
      <c r="X27" s="11" t="s">
        <v>169</v>
      </c>
      <c r="Y27" s="11" t="s">
        <v>170</v>
      </c>
      <c r="Z27" s="11" t="s">
        <v>171</v>
      </c>
      <c r="AA27" s="11" t="s">
        <v>172</v>
      </c>
      <c r="AB27" s="11" t="s">
        <v>173</v>
      </c>
      <c r="AC27" s="11" t="s">
        <v>174</v>
      </c>
      <c r="AD27" s="77" t="s">
        <v>175</v>
      </c>
    </row>
    <row r="28" spans="1:30" ht="30.75" customHeight="1" x14ac:dyDescent="0.2">
      <c r="A28" s="75" t="s">
        <v>176</v>
      </c>
      <c r="B28" s="79">
        <v>502.40000000000003</v>
      </c>
      <c r="C28" s="79">
        <v>314</v>
      </c>
      <c r="D28" s="79">
        <v>439.59999999999997</v>
      </c>
      <c r="E28" s="79"/>
      <c r="F28" s="79"/>
      <c r="G28" s="79"/>
      <c r="H28" s="79"/>
      <c r="I28" s="79"/>
      <c r="J28" s="79"/>
      <c r="K28" s="79"/>
      <c r="L28" s="79"/>
      <c r="M28" s="79"/>
      <c r="N28" s="80">
        <f>SUM(B28:D28)</f>
        <v>1256</v>
      </c>
      <c r="O28" s="81">
        <f>SUM(E28:G28)</f>
        <v>0</v>
      </c>
      <c r="P28" s="81">
        <f>SUM(H28:J28)</f>
        <v>0</v>
      </c>
      <c r="Q28" s="82">
        <f>SUM(K28:M28)</f>
        <v>0</v>
      </c>
      <c r="R28" s="83">
        <f>SUM(N28:Q28)</f>
        <v>1256</v>
      </c>
      <c r="S28" s="200"/>
      <c r="T28" s="200"/>
      <c r="U28" s="200"/>
      <c r="V28" s="200"/>
      <c r="W28" s="200"/>
      <c r="X28" s="200"/>
      <c r="Y28" s="200"/>
      <c r="Z28" s="200"/>
      <c r="AA28" s="200"/>
      <c r="AB28" s="200"/>
      <c r="AC28" s="200"/>
      <c r="AD28" s="201"/>
    </row>
    <row r="29" spans="1:30" ht="30.75" customHeight="1" x14ac:dyDescent="0.2">
      <c r="A29" s="75" t="s">
        <v>177</v>
      </c>
      <c r="B29" s="84">
        <v>15200</v>
      </c>
      <c r="C29" s="84">
        <v>9500</v>
      </c>
      <c r="D29" s="84">
        <v>13300</v>
      </c>
      <c r="E29" s="84"/>
      <c r="F29" s="84"/>
      <c r="G29" s="84"/>
      <c r="H29" s="84"/>
      <c r="I29" s="84"/>
      <c r="J29" s="84"/>
      <c r="K29" s="84"/>
      <c r="L29" s="84"/>
      <c r="M29" s="84"/>
      <c r="N29" s="85">
        <f t="shared" ref="N29:N54" si="0">SUM(B29:D29)</f>
        <v>38000</v>
      </c>
      <c r="O29" s="86">
        <f t="shared" ref="O29:O54" si="1">SUM(E29:G29)</f>
        <v>0</v>
      </c>
      <c r="P29" s="86">
        <f t="shared" ref="P29:P54" si="2">SUM(H29:J29)</f>
        <v>0</v>
      </c>
      <c r="Q29" s="87">
        <f t="shared" ref="Q29:Q54" si="3">SUM(K29:M29)</f>
        <v>0</v>
      </c>
      <c r="R29" s="88">
        <f t="shared" ref="R29:R54" si="4">SUM(N29:Q29)</f>
        <v>38000</v>
      </c>
      <c r="S29" s="200"/>
      <c r="T29" s="200"/>
      <c r="U29" s="200"/>
      <c r="V29" s="200"/>
      <c r="W29" s="200"/>
      <c r="X29" s="200"/>
      <c r="Y29" s="200"/>
      <c r="Z29" s="200"/>
      <c r="AA29" s="200"/>
      <c r="AB29" s="200"/>
      <c r="AC29" s="200"/>
      <c r="AD29" s="201"/>
    </row>
    <row r="30" spans="1:30" ht="30.75" customHeight="1" x14ac:dyDescent="0.2">
      <c r="A30" s="75"/>
      <c r="B30" s="86"/>
      <c r="C30" s="86"/>
      <c r="D30" s="86"/>
      <c r="E30" s="86"/>
      <c r="F30" s="86"/>
      <c r="G30" s="86"/>
      <c r="H30" s="86"/>
      <c r="I30" s="86"/>
      <c r="J30" s="86"/>
      <c r="K30" s="86"/>
      <c r="L30" s="86"/>
      <c r="M30" s="86"/>
      <c r="N30" s="80"/>
      <c r="O30" s="81"/>
      <c r="P30" s="81"/>
      <c r="Q30" s="82"/>
      <c r="R30" s="83"/>
      <c r="S30" s="199"/>
      <c r="T30" s="200"/>
      <c r="U30" s="200"/>
      <c r="V30" s="200"/>
      <c r="W30" s="200"/>
      <c r="X30" s="200"/>
      <c r="Y30" s="200"/>
      <c r="Z30" s="200"/>
      <c r="AA30" s="200"/>
      <c r="AB30" s="200"/>
      <c r="AC30" s="200"/>
      <c r="AD30" s="201"/>
    </row>
    <row r="31" spans="1:30" ht="30.75" customHeight="1" x14ac:dyDescent="0.2">
      <c r="A31" s="75" t="s">
        <v>178</v>
      </c>
      <c r="B31" s="84">
        <v>0</v>
      </c>
      <c r="C31" s="86">
        <f>B33</f>
        <v>5000</v>
      </c>
      <c r="D31" s="86">
        <f>C33</f>
        <v>4000</v>
      </c>
      <c r="E31" s="86"/>
      <c r="F31" s="86"/>
      <c r="G31" s="86"/>
      <c r="H31" s="86"/>
      <c r="I31" s="86"/>
      <c r="J31" s="86"/>
      <c r="K31" s="86"/>
      <c r="L31" s="86"/>
      <c r="M31" s="86"/>
      <c r="N31" s="85">
        <f>B31</f>
        <v>0</v>
      </c>
      <c r="O31" s="86">
        <f>E31</f>
        <v>0</v>
      </c>
      <c r="P31" s="86">
        <f>H31</f>
        <v>0</v>
      </c>
      <c r="Q31" s="87">
        <f>K31</f>
        <v>0</v>
      </c>
      <c r="R31" s="88">
        <f t="shared" si="4"/>
        <v>0</v>
      </c>
      <c r="S31" s="200"/>
      <c r="T31" s="200"/>
      <c r="U31" s="200"/>
      <c r="V31" s="200"/>
      <c r="W31" s="200"/>
      <c r="X31" s="200"/>
      <c r="Y31" s="200"/>
      <c r="Z31" s="200"/>
      <c r="AA31" s="200"/>
      <c r="AB31" s="200"/>
      <c r="AC31" s="200"/>
      <c r="AD31" s="201"/>
    </row>
    <row r="32" spans="1:30" ht="30.75" customHeight="1" x14ac:dyDescent="0.2">
      <c r="A32" s="75" t="s">
        <v>179</v>
      </c>
      <c r="B32" s="84">
        <f>75%*18000</f>
        <v>13500</v>
      </c>
      <c r="C32" s="84">
        <f>15%*18000</f>
        <v>2700</v>
      </c>
      <c r="D32" s="84">
        <f>10%*18000</f>
        <v>1800</v>
      </c>
      <c r="E32" s="84"/>
      <c r="F32" s="84"/>
      <c r="G32" s="84"/>
      <c r="H32" s="84"/>
      <c r="I32" s="84"/>
      <c r="J32" s="84"/>
      <c r="K32" s="84"/>
      <c r="L32" s="84"/>
      <c r="M32" s="84"/>
      <c r="N32" s="85">
        <f t="shared" si="0"/>
        <v>18000</v>
      </c>
      <c r="O32" s="86">
        <f t="shared" si="1"/>
        <v>0</v>
      </c>
      <c r="P32" s="86">
        <f t="shared" si="2"/>
        <v>0</v>
      </c>
      <c r="Q32" s="87">
        <f t="shared" si="3"/>
        <v>0</v>
      </c>
      <c r="R32" s="88">
        <f t="shared" si="4"/>
        <v>18000</v>
      </c>
      <c r="S32" s="200"/>
      <c r="T32" s="200"/>
      <c r="U32" s="200"/>
      <c r="V32" s="200"/>
      <c r="W32" s="200"/>
      <c r="X32" s="200"/>
      <c r="Y32" s="200"/>
      <c r="Z32" s="200"/>
      <c r="AA32" s="200"/>
      <c r="AB32" s="200"/>
      <c r="AC32" s="200"/>
      <c r="AD32" s="201"/>
    </row>
    <row r="33" spans="1:30" ht="30.75" customHeight="1" x14ac:dyDescent="0.2">
      <c r="A33" s="75" t="s">
        <v>180</v>
      </c>
      <c r="B33" s="86">
        <v>5000</v>
      </c>
      <c r="C33" s="86">
        <v>4000</v>
      </c>
      <c r="D33" s="86">
        <v>5000</v>
      </c>
      <c r="E33" s="86"/>
      <c r="F33" s="86"/>
      <c r="G33" s="86"/>
      <c r="H33" s="86"/>
      <c r="I33" s="86"/>
      <c r="J33" s="86"/>
      <c r="K33" s="86"/>
      <c r="L33" s="86"/>
      <c r="M33" s="86"/>
      <c r="N33" s="85">
        <f>D33</f>
        <v>5000</v>
      </c>
      <c r="O33" s="86">
        <f>G33</f>
        <v>0</v>
      </c>
      <c r="P33" s="86">
        <f>J33</f>
        <v>0</v>
      </c>
      <c r="Q33" s="87">
        <f>M33</f>
        <v>0</v>
      </c>
      <c r="R33" s="88">
        <f>M33</f>
        <v>0</v>
      </c>
      <c r="S33" s="200"/>
      <c r="T33" s="200"/>
      <c r="U33" s="200"/>
      <c r="V33" s="200"/>
      <c r="W33" s="200"/>
      <c r="X33" s="200"/>
      <c r="Y33" s="200"/>
      <c r="Z33" s="200"/>
      <c r="AA33" s="200"/>
      <c r="AB33" s="200"/>
      <c r="AC33" s="200"/>
      <c r="AD33" s="201"/>
    </row>
    <row r="34" spans="1:30" ht="30.75" customHeight="1" x14ac:dyDescent="0.2">
      <c r="A34" s="75"/>
      <c r="B34" s="51"/>
      <c r="C34" s="51"/>
      <c r="D34" s="51"/>
      <c r="E34" s="51"/>
      <c r="F34" s="51"/>
      <c r="G34" s="51"/>
      <c r="H34" s="51"/>
      <c r="I34" s="51"/>
      <c r="J34" s="51"/>
      <c r="K34" s="51"/>
      <c r="L34" s="51"/>
      <c r="M34" s="51"/>
      <c r="N34" s="80"/>
      <c r="O34" s="81"/>
      <c r="P34" s="81"/>
      <c r="Q34" s="82"/>
      <c r="R34" s="83"/>
      <c r="S34" s="199"/>
      <c r="T34" s="200"/>
      <c r="U34" s="200"/>
      <c r="V34" s="200"/>
      <c r="W34" s="200"/>
      <c r="X34" s="200"/>
      <c r="Y34" s="200"/>
      <c r="Z34" s="200"/>
      <c r="AA34" s="200"/>
      <c r="AB34" s="200"/>
      <c r="AC34" s="200"/>
      <c r="AD34" s="201"/>
    </row>
    <row r="35" spans="1:30" ht="30.75" customHeight="1" x14ac:dyDescent="0.2">
      <c r="A35" s="75" t="s">
        <v>181</v>
      </c>
      <c r="B35" s="84">
        <v>100</v>
      </c>
      <c r="C35" s="84">
        <v>100</v>
      </c>
      <c r="D35" s="84">
        <v>100</v>
      </c>
      <c r="E35" s="84"/>
      <c r="F35" s="84"/>
      <c r="G35" s="84"/>
      <c r="H35" s="84"/>
      <c r="I35" s="84"/>
      <c r="J35" s="84"/>
      <c r="K35" s="84"/>
      <c r="L35" s="84"/>
      <c r="M35" s="84"/>
      <c r="N35" s="85">
        <f t="shared" si="0"/>
        <v>300</v>
      </c>
      <c r="O35" s="86">
        <f t="shared" si="1"/>
        <v>0</v>
      </c>
      <c r="P35" s="86">
        <f t="shared" si="2"/>
        <v>0</v>
      </c>
      <c r="Q35" s="87">
        <f t="shared" si="3"/>
        <v>0</v>
      </c>
      <c r="R35" s="88">
        <f t="shared" si="4"/>
        <v>300</v>
      </c>
      <c r="S35" s="200"/>
      <c r="T35" s="200"/>
      <c r="U35" s="200"/>
      <c r="V35" s="200"/>
      <c r="W35" s="200"/>
      <c r="X35" s="200"/>
      <c r="Y35" s="200"/>
      <c r="Z35" s="200"/>
      <c r="AA35" s="200"/>
      <c r="AB35" s="200"/>
      <c r="AC35" s="200"/>
      <c r="AD35" s="201"/>
    </row>
    <row r="36" spans="1:30" ht="30.75" customHeight="1" x14ac:dyDescent="0.2">
      <c r="A36" s="75" t="s">
        <v>63</v>
      </c>
      <c r="B36" s="84">
        <v>50</v>
      </c>
      <c r="C36" s="84">
        <v>50</v>
      </c>
      <c r="D36" s="84">
        <v>50</v>
      </c>
      <c r="E36" s="84"/>
      <c r="F36" s="84"/>
      <c r="G36" s="84"/>
      <c r="H36" s="84"/>
      <c r="I36" s="84"/>
      <c r="J36" s="84"/>
      <c r="K36" s="84"/>
      <c r="L36" s="84"/>
      <c r="M36" s="84"/>
      <c r="N36" s="85">
        <f t="shared" si="0"/>
        <v>150</v>
      </c>
      <c r="O36" s="86">
        <f t="shared" si="1"/>
        <v>0</v>
      </c>
      <c r="P36" s="86">
        <f t="shared" si="2"/>
        <v>0</v>
      </c>
      <c r="Q36" s="87">
        <f t="shared" si="3"/>
        <v>0</v>
      </c>
      <c r="R36" s="88">
        <f t="shared" si="4"/>
        <v>150</v>
      </c>
      <c r="S36" s="200"/>
      <c r="T36" s="200"/>
      <c r="U36" s="200"/>
      <c r="V36" s="200"/>
      <c r="W36" s="200"/>
      <c r="X36" s="200"/>
      <c r="Y36" s="200"/>
      <c r="Z36" s="200"/>
      <c r="AA36" s="200"/>
      <c r="AB36" s="200"/>
      <c r="AC36" s="200"/>
      <c r="AD36" s="201"/>
    </row>
    <row r="37" spans="1:30" ht="30.75" customHeight="1" x14ac:dyDescent="0.2">
      <c r="A37" s="75"/>
      <c r="B37" s="86"/>
      <c r="C37" s="86"/>
      <c r="D37" s="86"/>
      <c r="E37" s="86"/>
      <c r="F37" s="86"/>
      <c r="G37" s="86"/>
      <c r="H37" s="86"/>
      <c r="I37" s="86"/>
      <c r="J37" s="86"/>
      <c r="K37" s="86"/>
      <c r="L37" s="86"/>
      <c r="M37" s="86"/>
      <c r="N37" s="80"/>
      <c r="O37" s="81"/>
      <c r="P37" s="81"/>
      <c r="Q37" s="82"/>
      <c r="R37" s="83"/>
      <c r="S37" s="199"/>
      <c r="T37" s="200"/>
      <c r="U37" s="200"/>
      <c r="V37" s="200"/>
      <c r="W37" s="200"/>
      <c r="X37" s="200"/>
      <c r="Y37" s="200"/>
      <c r="Z37" s="200"/>
      <c r="AA37" s="200"/>
      <c r="AB37" s="200"/>
      <c r="AC37" s="200"/>
      <c r="AD37" s="201"/>
    </row>
    <row r="38" spans="1:30" ht="30.75" customHeight="1" x14ac:dyDescent="0.2">
      <c r="A38" s="75" t="s">
        <v>182</v>
      </c>
      <c r="B38" s="86">
        <f>B31+B32-B33+B35+B36</f>
        <v>8650</v>
      </c>
      <c r="C38" s="86">
        <f t="shared" ref="C38:D38" si="5">C31+C32-C33+C35+C36</f>
        <v>3850</v>
      </c>
      <c r="D38" s="86">
        <f t="shared" si="5"/>
        <v>950</v>
      </c>
      <c r="E38" s="86"/>
      <c r="F38" s="86"/>
      <c r="G38" s="86"/>
      <c r="H38" s="86"/>
      <c r="I38" s="86"/>
      <c r="J38" s="86"/>
      <c r="K38" s="86"/>
      <c r="L38" s="86"/>
      <c r="M38" s="86"/>
      <c r="N38" s="85">
        <f t="shared" si="0"/>
        <v>13450</v>
      </c>
      <c r="O38" s="86">
        <f t="shared" si="1"/>
        <v>0</v>
      </c>
      <c r="P38" s="86">
        <f t="shared" si="2"/>
        <v>0</v>
      </c>
      <c r="Q38" s="87">
        <f t="shared" si="3"/>
        <v>0</v>
      </c>
      <c r="R38" s="88">
        <f t="shared" si="4"/>
        <v>13450</v>
      </c>
      <c r="S38" s="200"/>
      <c r="T38" s="200"/>
      <c r="U38" s="200"/>
      <c r="V38" s="200"/>
      <c r="W38" s="200"/>
      <c r="X38" s="200"/>
      <c r="Y38" s="200"/>
      <c r="Z38" s="200"/>
      <c r="AA38" s="200"/>
      <c r="AB38" s="200"/>
      <c r="AC38" s="200"/>
      <c r="AD38" s="201"/>
    </row>
    <row r="39" spans="1:30" ht="30.75" customHeight="1" x14ac:dyDescent="0.2">
      <c r="A39" s="75" t="s">
        <v>183</v>
      </c>
      <c r="B39" s="60">
        <f>IF(OR(B$29="",B$29="0"),"",B38/B$29)</f>
        <v>0.56907894736842102</v>
      </c>
      <c r="C39" s="60">
        <f t="shared" ref="C39:M39" si="6">IF(OR(C$29="",C$29="0"),"",C38/C$29)</f>
        <v>0.40526315789473683</v>
      </c>
      <c r="D39" s="60">
        <f t="shared" si="6"/>
        <v>7.1428571428571425E-2</v>
      </c>
      <c r="E39" s="60" t="str">
        <f t="shared" si="6"/>
        <v/>
      </c>
      <c r="F39" s="60" t="str">
        <f t="shared" si="6"/>
        <v/>
      </c>
      <c r="G39" s="60" t="str">
        <f t="shared" si="6"/>
        <v/>
      </c>
      <c r="H39" s="60" t="str">
        <f t="shared" si="6"/>
        <v/>
      </c>
      <c r="I39" s="60" t="str">
        <f t="shared" si="6"/>
        <v/>
      </c>
      <c r="J39" s="60" t="str">
        <f t="shared" si="6"/>
        <v/>
      </c>
      <c r="K39" s="60" t="str">
        <f t="shared" si="6"/>
        <v/>
      </c>
      <c r="L39" s="60" t="str">
        <f t="shared" si="6"/>
        <v/>
      </c>
      <c r="M39" s="60" t="str">
        <f t="shared" si="6"/>
        <v/>
      </c>
      <c r="N39" s="80">
        <f t="shared" si="0"/>
        <v>1.0457706766917292</v>
      </c>
      <c r="O39" s="81">
        <f t="shared" si="1"/>
        <v>0</v>
      </c>
      <c r="P39" s="81">
        <f t="shared" si="2"/>
        <v>0</v>
      </c>
      <c r="Q39" s="82">
        <f t="shared" si="3"/>
        <v>0</v>
      </c>
      <c r="R39" s="83">
        <f t="shared" si="4"/>
        <v>1.0457706766917292</v>
      </c>
      <c r="S39" s="200"/>
      <c r="T39" s="200"/>
      <c r="U39" s="200"/>
      <c r="V39" s="200"/>
      <c r="W39" s="200"/>
      <c r="X39" s="200"/>
      <c r="Y39" s="200"/>
      <c r="Z39" s="200"/>
      <c r="AA39" s="200"/>
      <c r="AB39" s="200"/>
      <c r="AC39" s="200"/>
      <c r="AD39" s="201"/>
    </row>
    <row r="40" spans="1:30" ht="30.75" customHeight="1" x14ac:dyDescent="0.2">
      <c r="A40" s="75"/>
      <c r="B40" s="60"/>
      <c r="C40" s="60"/>
      <c r="D40" s="60"/>
      <c r="E40" s="60"/>
      <c r="F40" s="60"/>
      <c r="G40" s="60"/>
      <c r="H40" s="60"/>
      <c r="I40" s="60"/>
      <c r="J40" s="60"/>
      <c r="K40" s="60"/>
      <c r="L40" s="60"/>
      <c r="M40" s="60"/>
      <c r="N40" s="80"/>
      <c r="O40" s="81"/>
      <c r="P40" s="81"/>
      <c r="Q40" s="82"/>
      <c r="R40" s="83"/>
      <c r="S40" s="199"/>
      <c r="T40" s="200"/>
      <c r="U40" s="200"/>
      <c r="V40" s="200"/>
      <c r="W40" s="200"/>
      <c r="X40" s="200"/>
      <c r="Y40" s="200"/>
      <c r="Z40" s="200"/>
      <c r="AA40" s="200"/>
      <c r="AB40" s="200"/>
      <c r="AC40" s="200"/>
      <c r="AD40" s="201"/>
    </row>
    <row r="41" spans="1:30" ht="30.75" customHeight="1" x14ac:dyDescent="0.2">
      <c r="A41" s="75" t="s">
        <v>184</v>
      </c>
      <c r="B41" s="86">
        <f>B29-B38</f>
        <v>6550</v>
      </c>
      <c r="C41" s="86">
        <f>C29-C38</f>
        <v>5650</v>
      </c>
      <c r="D41" s="86">
        <f>D29-D38</f>
        <v>12350</v>
      </c>
      <c r="E41" s="86"/>
      <c r="F41" s="86"/>
      <c r="G41" s="86"/>
      <c r="H41" s="86"/>
      <c r="I41" s="86"/>
      <c r="J41" s="86"/>
      <c r="K41" s="86"/>
      <c r="L41" s="86"/>
      <c r="M41" s="86"/>
      <c r="N41" s="85">
        <f t="shared" si="0"/>
        <v>24550</v>
      </c>
      <c r="O41" s="86">
        <f t="shared" si="1"/>
        <v>0</v>
      </c>
      <c r="P41" s="86">
        <f t="shared" si="2"/>
        <v>0</v>
      </c>
      <c r="Q41" s="87">
        <f t="shared" si="3"/>
        <v>0</v>
      </c>
      <c r="R41" s="88">
        <f t="shared" si="4"/>
        <v>24550</v>
      </c>
      <c r="S41" s="200"/>
      <c r="T41" s="200"/>
      <c r="U41" s="200"/>
      <c r="V41" s="200"/>
      <c r="W41" s="200"/>
      <c r="X41" s="200"/>
      <c r="Y41" s="200"/>
      <c r="Z41" s="200"/>
      <c r="AA41" s="200"/>
      <c r="AB41" s="200"/>
      <c r="AC41" s="200"/>
      <c r="AD41" s="201"/>
    </row>
    <row r="42" spans="1:30" ht="30.75" customHeight="1" x14ac:dyDescent="0.2">
      <c r="A42" s="75" t="s">
        <v>185</v>
      </c>
      <c r="B42" s="60">
        <f>IF(OR(B$29="",B$29="0"),"",B41/B$29)</f>
        <v>0.43092105263157893</v>
      </c>
      <c r="C42" s="60">
        <f t="shared" ref="C42:M42" si="7">IF(OR(C$29="",C$29="0"),"",C41/C$29)</f>
        <v>0.59473684210526312</v>
      </c>
      <c r="D42" s="60">
        <f t="shared" si="7"/>
        <v>0.9285714285714286</v>
      </c>
      <c r="E42" s="60" t="str">
        <f t="shared" si="7"/>
        <v/>
      </c>
      <c r="F42" s="60" t="str">
        <f t="shared" si="7"/>
        <v/>
      </c>
      <c r="G42" s="60" t="str">
        <f t="shared" si="7"/>
        <v/>
      </c>
      <c r="H42" s="60" t="str">
        <f t="shared" si="7"/>
        <v/>
      </c>
      <c r="I42" s="60" t="str">
        <f t="shared" si="7"/>
        <v/>
      </c>
      <c r="J42" s="60" t="str">
        <f t="shared" si="7"/>
        <v/>
      </c>
      <c r="K42" s="60" t="str">
        <f t="shared" si="7"/>
        <v/>
      </c>
      <c r="L42" s="60" t="str">
        <f t="shared" si="7"/>
        <v/>
      </c>
      <c r="M42" s="60" t="str">
        <f t="shared" si="7"/>
        <v/>
      </c>
      <c r="N42" s="80">
        <f t="shared" si="0"/>
        <v>1.9542293233082706</v>
      </c>
      <c r="O42" s="81">
        <f t="shared" si="1"/>
        <v>0</v>
      </c>
      <c r="P42" s="81">
        <f t="shared" si="2"/>
        <v>0</v>
      </c>
      <c r="Q42" s="82">
        <f t="shared" si="3"/>
        <v>0</v>
      </c>
      <c r="R42" s="83">
        <f t="shared" si="4"/>
        <v>1.9542293233082706</v>
      </c>
      <c r="S42" s="200"/>
      <c r="T42" s="200"/>
      <c r="U42" s="200"/>
      <c r="V42" s="200"/>
      <c r="W42" s="200"/>
      <c r="X42" s="200"/>
      <c r="Y42" s="200"/>
      <c r="Z42" s="200"/>
      <c r="AA42" s="200"/>
      <c r="AB42" s="200"/>
      <c r="AC42" s="200"/>
      <c r="AD42" s="201"/>
    </row>
    <row r="43" spans="1:30" ht="30.75" customHeight="1" x14ac:dyDescent="0.2">
      <c r="A43" s="75"/>
      <c r="B43" s="60"/>
      <c r="C43" s="60"/>
      <c r="D43" s="60"/>
      <c r="E43" s="60"/>
      <c r="F43" s="60"/>
      <c r="G43" s="60"/>
      <c r="H43" s="60"/>
      <c r="I43" s="60"/>
      <c r="J43" s="60"/>
      <c r="K43" s="60"/>
      <c r="L43" s="60"/>
      <c r="M43" s="60"/>
      <c r="N43" s="80"/>
      <c r="O43" s="81"/>
      <c r="P43" s="81"/>
      <c r="Q43" s="82"/>
      <c r="R43" s="83"/>
      <c r="S43" s="199"/>
      <c r="T43" s="200"/>
      <c r="U43" s="200"/>
      <c r="V43" s="200"/>
      <c r="W43" s="200"/>
      <c r="X43" s="200"/>
      <c r="Y43" s="200"/>
      <c r="Z43" s="200"/>
      <c r="AA43" s="200"/>
      <c r="AB43" s="200"/>
      <c r="AC43" s="200"/>
      <c r="AD43" s="201"/>
    </row>
    <row r="44" spans="1:30" ht="30.75" customHeight="1" x14ac:dyDescent="0.2">
      <c r="A44" s="75" t="s">
        <v>61</v>
      </c>
      <c r="B44" s="84">
        <v>500</v>
      </c>
      <c r="C44" s="84">
        <v>500</v>
      </c>
      <c r="D44" s="84">
        <v>500</v>
      </c>
      <c r="E44" s="84"/>
      <c r="F44" s="84"/>
      <c r="G44" s="84"/>
      <c r="H44" s="84"/>
      <c r="I44" s="84"/>
      <c r="J44" s="84"/>
      <c r="K44" s="84"/>
      <c r="L44" s="84"/>
      <c r="M44" s="84"/>
      <c r="N44" s="85">
        <f t="shared" si="0"/>
        <v>1500</v>
      </c>
      <c r="O44" s="86">
        <f t="shared" si="1"/>
        <v>0</v>
      </c>
      <c r="P44" s="86">
        <f t="shared" si="2"/>
        <v>0</v>
      </c>
      <c r="Q44" s="87">
        <f t="shared" si="3"/>
        <v>0</v>
      </c>
      <c r="R44" s="88">
        <f t="shared" si="4"/>
        <v>1500</v>
      </c>
      <c r="S44" s="199"/>
      <c r="T44" s="200"/>
      <c r="U44" s="200"/>
      <c r="V44" s="200"/>
      <c r="W44" s="200"/>
      <c r="X44" s="200"/>
      <c r="Y44" s="200"/>
      <c r="Z44" s="200"/>
      <c r="AA44" s="200"/>
      <c r="AB44" s="200"/>
      <c r="AC44" s="200"/>
      <c r="AD44" s="201"/>
    </row>
    <row r="45" spans="1:30" ht="30.75" customHeight="1" x14ac:dyDescent="0.2">
      <c r="A45" s="75" t="s">
        <v>62</v>
      </c>
      <c r="B45" s="84">
        <v>50</v>
      </c>
      <c r="C45" s="84">
        <v>150</v>
      </c>
      <c r="D45" s="84">
        <v>100</v>
      </c>
      <c r="E45" s="84"/>
      <c r="F45" s="84"/>
      <c r="G45" s="84"/>
      <c r="H45" s="84"/>
      <c r="I45" s="84"/>
      <c r="J45" s="84"/>
      <c r="K45" s="84"/>
      <c r="L45" s="84"/>
      <c r="M45" s="84"/>
      <c r="N45" s="85">
        <f t="shared" si="0"/>
        <v>300</v>
      </c>
      <c r="O45" s="86">
        <f t="shared" si="1"/>
        <v>0</v>
      </c>
      <c r="P45" s="86">
        <f t="shared" si="2"/>
        <v>0</v>
      </c>
      <c r="Q45" s="87">
        <f t="shared" si="3"/>
        <v>0</v>
      </c>
      <c r="R45" s="88">
        <f t="shared" si="4"/>
        <v>300</v>
      </c>
      <c r="S45" s="199"/>
      <c r="T45" s="200"/>
      <c r="U45" s="200"/>
      <c r="V45" s="200"/>
      <c r="W45" s="200"/>
      <c r="X45" s="200"/>
      <c r="Y45" s="200"/>
      <c r="Z45" s="200"/>
      <c r="AA45" s="200"/>
      <c r="AB45" s="200"/>
      <c r="AC45" s="200"/>
      <c r="AD45" s="201"/>
    </row>
    <row r="46" spans="1:30" ht="30.75" customHeight="1" x14ac:dyDescent="0.2">
      <c r="A46" s="75" t="s">
        <v>186</v>
      </c>
      <c r="B46" s="84">
        <v>5546.67</v>
      </c>
      <c r="C46" s="84">
        <v>5546.67</v>
      </c>
      <c r="D46" s="84">
        <v>5546.67</v>
      </c>
      <c r="E46" s="84"/>
      <c r="F46" s="84"/>
      <c r="G46" s="84"/>
      <c r="H46" s="84"/>
      <c r="I46" s="84"/>
      <c r="J46" s="84"/>
      <c r="K46" s="84"/>
      <c r="L46" s="84"/>
      <c r="M46" s="84"/>
      <c r="N46" s="85">
        <f t="shared" si="0"/>
        <v>16640.010000000002</v>
      </c>
      <c r="O46" s="86">
        <f t="shared" si="1"/>
        <v>0</v>
      </c>
      <c r="P46" s="86">
        <f t="shared" si="2"/>
        <v>0</v>
      </c>
      <c r="Q46" s="87">
        <f t="shared" si="3"/>
        <v>0</v>
      </c>
      <c r="R46" s="88">
        <f t="shared" si="4"/>
        <v>16640.010000000002</v>
      </c>
      <c r="S46" s="199"/>
      <c r="T46" s="200"/>
      <c r="U46" s="200"/>
      <c r="V46" s="200"/>
      <c r="W46" s="200"/>
      <c r="X46" s="200"/>
      <c r="Y46" s="200"/>
      <c r="Z46" s="200"/>
      <c r="AA46" s="200"/>
      <c r="AB46" s="200"/>
      <c r="AC46" s="200"/>
      <c r="AD46" s="201"/>
    </row>
    <row r="47" spans="1:30" ht="30.75" customHeight="1" x14ac:dyDescent="0.2">
      <c r="A47" s="75" t="s">
        <v>187</v>
      </c>
      <c r="B47" s="84">
        <f>SUM(B44:B46)</f>
        <v>6096.67</v>
      </c>
      <c r="C47" s="84">
        <f t="shared" ref="C47:D47" si="8">SUM(C44:C46)</f>
        <v>6196.67</v>
      </c>
      <c r="D47" s="84">
        <f t="shared" si="8"/>
        <v>6146.67</v>
      </c>
      <c r="E47" s="84"/>
      <c r="F47" s="84"/>
      <c r="G47" s="84"/>
      <c r="H47" s="84"/>
      <c r="I47" s="84"/>
      <c r="J47" s="84"/>
      <c r="K47" s="84"/>
      <c r="L47" s="84"/>
      <c r="M47" s="84"/>
      <c r="N47" s="85">
        <f t="shared" si="0"/>
        <v>18440.010000000002</v>
      </c>
      <c r="O47" s="86">
        <f t="shared" si="1"/>
        <v>0</v>
      </c>
      <c r="P47" s="86">
        <f t="shared" si="2"/>
        <v>0</v>
      </c>
      <c r="Q47" s="87">
        <f t="shared" si="3"/>
        <v>0</v>
      </c>
      <c r="R47" s="88">
        <f t="shared" si="4"/>
        <v>18440.010000000002</v>
      </c>
      <c r="S47" s="200"/>
      <c r="T47" s="200"/>
      <c r="U47" s="200"/>
      <c r="V47" s="200"/>
      <c r="W47" s="200"/>
      <c r="X47" s="200"/>
      <c r="Y47" s="200"/>
      <c r="Z47" s="200"/>
      <c r="AA47" s="200"/>
      <c r="AB47" s="200"/>
      <c r="AC47" s="200"/>
      <c r="AD47" s="201"/>
    </row>
    <row r="48" spans="1:30" ht="30.75" customHeight="1" x14ac:dyDescent="0.2">
      <c r="A48" s="75" t="s">
        <v>188</v>
      </c>
      <c r="B48" s="60">
        <f>IF(OR(B$29="",B$29="0"),"",B47/B$29)</f>
        <v>0.40109671052631579</v>
      </c>
      <c r="C48" s="60">
        <f t="shared" ref="C48:M48" si="9">IF(OR(C$29="",C$29="0"),"",C47/C$29)</f>
        <v>0.65228105263157898</v>
      </c>
      <c r="D48" s="60">
        <f t="shared" si="9"/>
        <v>0.46215563909774438</v>
      </c>
      <c r="E48" s="60" t="str">
        <f t="shared" si="9"/>
        <v/>
      </c>
      <c r="F48" s="60" t="str">
        <f t="shared" si="9"/>
        <v/>
      </c>
      <c r="G48" s="60" t="str">
        <f t="shared" si="9"/>
        <v/>
      </c>
      <c r="H48" s="60" t="str">
        <f t="shared" si="9"/>
        <v/>
      </c>
      <c r="I48" s="60" t="str">
        <f t="shared" si="9"/>
        <v/>
      </c>
      <c r="J48" s="60" t="str">
        <f t="shared" si="9"/>
        <v/>
      </c>
      <c r="K48" s="60" t="str">
        <f t="shared" si="9"/>
        <v/>
      </c>
      <c r="L48" s="60" t="str">
        <f t="shared" si="9"/>
        <v/>
      </c>
      <c r="M48" s="60" t="str">
        <f t="shared" si="9"/>
        <v/>
      </c>
      <c r="N48" s="89"/>
      <c r="O48" s="60"/>
      <c r="P48" s="60"/>
      <c r="Q48" s="90"/>
      <c r="R48" s="91"/>
      <c r="S48" s="200"/>
      <c r="T48" s="200"/>
      <c r="U48" s="200"/>
      <c r="V48" s="200"/>
      <c r="W48" s="200"/>
      <c r="X48" s="200"/>
      <c r="Y48" s="200"/>
      <c r="Z48" s="200"/>
      <c r="AA48" s="200"/>
      <c r="AB48" s="200"/>
      <c r="AC48" s="200"/>
      <c r="AD48" s="201"/>
    </row>
    <row r="49" spans="1:30" ht="30.75" customHeight="1" x14ac:dyDescent="0.2">
      <c r="A49" s="75"/>
      <c r="B49" s="86"/>
      <c r="C49" s="86"/>
      <c r="D49" s="86"/>
      <c r="E49" s="86"/>
      <c r="F49" s="86"/>
      <c r="G49" s="86"/>
      <c r="H49" s="86"/>
      <c r="I49" s="86"/>
      <c r="J49" s="86"/>
      <c r="K49" s="86"/>
      <c r="L49" s="86"/>
      <c r="M49" s="86"/>
      <c r="N49" s="80"/>
      <c r="O49" s="81"/>
      <c r="P49" s="81"/>
      <c r="Q49" s="82"/>
      <c r="R49" s="83"/>
      <c r="S49" s="199"/>
      <c r="T49" s="200"/>
      <c r="U49" s="200"/>
      <c r="V49" s="200"/>
      <c r="W49" s="200"/>
      <c r="X49" s="200"/>
      <c r="Y49" s="200"/>
      <c r="Z49" s="200"/>
      <c r="AA49" s="200"/>
      <c r="AB49" s="200"/>
      <c r="AC49" s="200"/>
      <c r="AD49" s="201"/>
    </row>
    <row r="50" spans="1:30" ht="30.75" customHeight="1" x14ac:dyDescent="0.2">
      <c r="A50" s="75" t="s">
        <v>189</v>
      </c>
      <c r="B50" s="84">
        <v>1944</v>
      </c>
      <c r="C50" s="84">
        <v>0</v>
      </c>
      <c r="D50" s="84">
        <v>0</v>
      </c>
      <c r="E50" s="84"/>
      <c r="F50" s="84"/>
      <c r="G50" s="84"/>
      <c r="H50" s="84"/>
      <c r="I50" s="84"/>
      <c r="J50" s="84"/>
      <c r="K50" s="84"/>
      <c r="L50" s="84"/>
      <c r="M50" s="84"/>
      <c r="N50" s="85">
        <f t="shared" si="0"/>
        <v>1944</v>
      </c>
      <c r="O50" s="86">
        <f t="shared" si="1"/>
        <v>0</v>
      </c>
      <c r="P50" s="86">
        <f t="shared" si="2"/>
        <v>0</v>
      </c>
      <c r="Q50" s="87">
        <f t="shared" si="3"/>
        <v>0</v>
      </c>
      <c r="R50" s="88">
        <f t="shared" si="4"/>
        <v>1944</v>
      </c>
      <c r="S50" s="200"/>
      <c r="T50" s="200"/>
      <c r="U50" s="200"/>
      <c r="V50" s="200"/>
      <c r="W50" s="200"/>
      <c r="X50" s="200"/>
      <c r="Y50" s="200"/>
      <c r="Z50" s="200"/>
      <c r="AA50" s="200"/>
      <c r="AB50" s="200"/>
      <c r="AC50" s="200"/>
      <c r="AD50" s="201"/>
    </row>
    <row r="51" spans="1:30" ht="30.75" customHeight="1" x14ac:dyDescent="0.2">
      <c r="A51" s="75" t="s">
        <v>190</v>
      </c>
      <c r="B51" s="84">
        <v>1175.3340000000001</v>
      </c>
      <c r="C51" s="84">
        <v>1175</v>
      </c>
      <c r="D51" s="84">
        <f>1175+1</f>
        <v>1176</v>
      </c>
      <c r="E51" s="84"/>
      <c r="F51" s="84"/>
      <c r="G51" s="84"/>
      <c r="H51" s="84"/>
      <c r="I51" s="84"/>
      <c r="J51" s="84"/>
      <c r="K51" s="84"/>
      <c r="L51" s="84"/>
      <c r="M51" s="84"/>
      <c r="N51" s="80">
        <f t="shared" si="0"/>
        <v>3526.3339999999998</v>
      </c>
      <c r="O51" s="81">
        <f t="shared" si="1"/>
        <v>0</v>
      </c>
      <c r="P51" s="81">
        <f t="shared" si="2"/>
        <v>0</v>
      </c>
      <c r="Q51" s="82">
        <f t="shared" si="3"/>
        <v>0</v>
      </c>
      <c r="R51" s="83">
        <f t="shared" si="4"/>
        <v>3526.3339999999998</v>
      </c>
      <c r="S51" s="200"/>
      <c r="T51" s="200"/>
      <c r="U51" s="200"/>
      <c r="V51" s="200"/>
      <c r="W51" s="200"/>
      <c r="X51" s="200"/>
      <c r="Y51" s="200"/>
      <c r="Z51" s="200"/>
      <c r="AA51" s="200"/>
      <c r="AB51" s="200"/>
      <c r="AC51" s="200"/>
      <c r="AD51" s="201"/>
    </row>
    <row r="52" spans="1:30" ht="30.75" customHeight="1" x14ac:dyDescent="0.2">
      <c r="A52" s="75"/>
      <c r="B52" s="86"/>
      <c r="C52" s="86"/>
      <c r="D52" s="86"/>
      <c r="E52" s="86"/>
      <c r="F52" s="86"/>
      <c r="G52" s="86"/>
      <c r="H52" s="86"/>
      <c r="I52" s="86"/>
      <c r="J52" s="86"/>
      <c r="K52" s="86"/>
      <c r="L52" s="86"/>
      <c r="M52" s="86"/>
      <c r="N52" s="80"/>
      <c r="O52" s="81"/>
      <c r="P52" s="81"/>
      <c r="Q52" s="82"/>
      <c r="R52" s="83"/>
      <c r="S52" s="199"/>
      <c r="T52" s="200"/>
      <c r="U52" s="200"/>
      <c r="V52" s="200"/>
      <c r="W52" s="200"/>
      <c r="X52" s="200"/>
      <c r="Y52" s="200"/>
      <c r="Z52" s="200"/>
      <c r="AA52" s="200"/>
      <c r="AB52" s="200"/>
      <c r="AC52" s="200"/>
      <c r="AD52" s="201"/>
    </row>
    <row r="53" spans="1:30" ht="30.75" customHeight="1" x14ac:dyDescent="0.2">
      <c r="A53" s="75" t="s">
        <v>191</v>
      </c>
      <c r="B53" s="86">
        <f>B41-B47-B50-B51</f>
        <v>-2666.0039999999999</v>
      </c>
      <c r="C53" s="86">
        <f t="shared" ref="C53:D53" si="10">C41-C47-C50-C51</f>
        <v>-1721.67</v>
      </c>
      <c r="D53" s="86">
        <f t="shared" si="10"/>
        <v>5027.33</v>
      </c>
      <c r="E53" s="86"/>
      <c r="F53" s="86"/>
      <c r="G53" s="86"/>
      <c r="H53" s="86"/>
      <c r="I53" s="86"/>
      <c r="J53" s="86"/>
      <c r="K53" s="86"/>
      <c r="L53" s="86"/>
      <c r="M53" s="86"/>
      <c r="N53" s="85">
        <f t="shared" si="0"/>
        <v>639.65599999999995</v>
      </c>
      <c r="O53" s="86">
        <f t="shared" si="1"/>
        <v>0</v>
      </c>
      <c r="P53" s="86">
        <f t="shared" si="2"/>
        <v>0</v>
      </c>
      <c r="Q53" s="87">
        <f t="shared" si="3"/>
        <v>0</v>
      </c>
      <c r="R53" s="88">
        <f t="shared" si="4"/>
        <v>639.65599999999995</v>
      </c>
      <c r="S53" s="200"/>
      <c r="T53" s="200"/>
      <c r="U53" s="200"/>
      <c r="V53" s="200"/>
      <c r="W53" s="200"/>
      <c r="X53" s="200"/>
      <c r="Y53" s="200"/>
      <c r="Z53" s="200"/>
      <c r="AA53" s="200"/>
      <c r="AB53" s="200"/>
      <c r="AC53" s="200"/>
      <c r="AD53" s="201"/>
    </row>
    <row r="54" spans="1:30" ht="30.75" customHeight="1" x14ac:dyDescent="0.2">
      <c r="A54" s="92" t="s">
        <v>192</v>
      </c>
      <c r="B54" s="93">
        <f>IF(OR(B$29="",B$29="0"),"",B53/B$29)</f>
        <v>-0.175395</v>
      </c>
      <c r="C54" s="94">
        <f t="shared" ref="C54:M54" si="11">IF(OR(C$29="",C$29="0"),"",C53/C$29)</f>
        <v>-0.18122842105263159</v>
      </c>
      <c r="D54" s="94">
        <f t="shared" si="11"/>
        <v>0.37799473684210527</v>
      </c>
      <c r="E54" s="94" t="str">
        <f t="shared" si="11"/>
        <v/>
      </c>
      <c r="F54" s="94" t="str">
        <f t="shared" si="11"/>
        <v/>
      </c>
      <c r="G54" s="94" t="str">
        <f t="shared" si="11"/>
        <v/>
      </c>
      <c r="H54" s="94" t="str">
        <f t="shared" si="11"/>
        <v/>
      </c>
      <c r="I54" s="94" t="str">
        <f t="shared" si="11"/>
        <v/>
      </c>
      <c r="J54" s="94" t="str">
        <f t="shared" si="11"/>
        <v/>
      </c>
      <c r="K54" s="94" t="str">
        <f t="shared" si="11"/>
        <v/>
      </c>
      <c r="L54" s="94" t="str">
        <f t="shared" si="11"/>
        <v/>
      </c>
      <c r="M54" s="95" t="str">
        <f t="shared" si="11"/>
        <v/>
      </c>
      <c r="N54" s="93">
        <f t="shared" si="0"/>
        <v>2.137131578947371E-2</v>
      </c>
      <c r="O54" s="94">
        <f t="shared" si="1"/>
        <v>0</v>
      </c>
      <c r="P54" s="94">
        <f t="shared" si="2"/>
        <v>0</v>
      </c>
      <c r="Q54" s="95">
        <f t="shared" si="3"/>
        <v>0</v>
      </c>
      <c r="R54" s="96">
        <f t="shared" si="4"/>
        <v>2.137131578947371E-2</v>
      </c>
      <c r="S54" s="208"/>
      <c r="T54" s="208"/>
      <c r="U54" s="208"/>
      <c r="V54" s="208"/>
      <c r="W54" s="208"/>
      <c r="X54" s="208"/>
      <c r="Y54" s="208"/>
      <c r="Z54" s="208"/>
      <c r="AA54" s="208"/>
      <c r="AB54" s="208"/>
      <c r="AC54" s="208"/>
      <c r="AD54" s="209"/>
    </row>
  </sheetData>
  <mergeCells count="29">
    <mergeCell ref="S50:AD50"/>
    <mergeCell ref="S51:AD51"/>
    <mergeCell ref="S52:AD52"/>
    <mergeCell ref="S53:AD53"/>
    <mergeCell ref="S54:AD54"/>
    <mergeCell ref="S49:AD49"/>
    <mergeCell ref="S38:AD38"/>
    <mergeCell ref="S39:AD39"/>
    <mergeCell ref="S40:AD40"/>
    <mergeCell ref="S41:AD41"/>
    <mergeCell ref="S42:AD42"/>
    <mergeCell ref="S43:AD43"/>
    <mergeCell ref="S44:AD44"/>
    <mergeCell ref="S45:AD45"/>
    <mergeCell ref="S46:AD46"/>
    <mergeCell ref="S47:AD47"/>
    <mergeCell ref="S48:AD48"/>
    <mergeCell ref="S37:AD37"/>
    <mergeCell ref="A23:AD23"/>
    <mergeCell ref="S26:AD26"/>
    <mergeCell ref="S28:AD28"/>
    <mergeCell ref="S29:AD29"/>
    <mergeCell ref="S30:AD30"/>
    <mergeCell ref="S31:AD31"/>
    <mergeCell ref="S32:AD32"/>
    <mergeCell ref="S33:AD33"/>
    <mergeCell ref="S34:AD34"/>
    <mergeCell ref="S35:AD35"/>
    <mergeCell ref="S36:AD36"/>
  </mergeCells>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A253D18D-DFD2-4180-B413-D77DC02F644A}">
          <x14:colorSeries rgb="FF376092"/>
          <x14:colorNegative rgb="FFD00000"/>
          <x14:colorAxis rgb="FF000000"/>
          <x14:colorMarkers rgb="FFD00000"/>
          <x14:colorFirst rgb="FFD00000"/>
          <x14:colorLast rgb="FFD00000"/>
          <x14:colorHigh rgb="FFD00000"/>
          <x14:colorLow rgb="FFD00000"/>
          <x14:sparklines>
            <x14:sparkline>
              <xm:f>'Profit Budget Table'!B48:M48</xm:f>
              <xm:sqref>S48</xm:sqref>
            </x14:sparkline>
            <x14:sparkline>
              <xm:f>'Profit Budget Table'!B49:M49</xm:f>
              <xm:sqref>S49</xm:sqref>
            </x14:sparkline>
          </x14:sparklines>
        </x14:sparklineGroup>
        <x14:sparklineGroup displayEmptyCellsAs="gap" xr2:uid="{6EB61D23-F9BF-4D3C-B581-F0E08CFE7ABF}">
          <x14:colorSeries rgb="FF376092"/>
          <x14:colorNegative rgb="FFD00000"/>
          <x14:colorAxis rgb="FF000000"/>
          <x14:colorMarkers rgb="FFD00000"/>
          <x14:colorFirst rgb="FFD00000"/>
          <x14:colorLast rgb="FFD00000"/>
          <x14:colorHigh rgb="FFD00000"/>
          <x14:colorLow rgb="FFD00000"/>
          <x14:sparklines>
            <x14:sparkline>
              <xm:f>'Profit Budget Table'!B54:M54</xm:f>
              <xm:sqref>S54</xm:sqref>
            </x14:sparkline>
          </x14:sparklines>
        </x14:sparklineGroup>
        <x14:sparklineGroup displayEmptyCellsAs="gap" xr2:uid="{6F21FD50-57FD-433D-976A-5A99883F4247}">
          <x14:colorSeries rgb="FF376092"/>
          <x14:colorNegative rgb="FFD00000"/>
          <x14:colorAxis rgb="FF000000"/>
          <x14:colorMarkers rgb="FFD00000"/>
          <x14:colorFirst rgb="FFD00000"/>
          <x14:colorLast rgb="FFD00000"/>
          <x14:colorHigh rgb="FFD00000"/>
          <x14:colorLow rgb="FFD00000"/>
          <x14:sparklines>
            <x14:sparkline>
              <xm:f>'Profit Budget Table'!B53:M53</xm:f>
              <xm:sqref>S53</xm:sqref>
            </x14:sparkline>
          </x14:sparklines>
        </x14:sparklineGroup>
        <x14:sparklineGroup displayEmptyCellsAs="gap" xr2:uid="{E8B67A3A-43B8-4EE4-81DA-89169424F926}">
          <x14:colorSeries rgb="FF376092"/>
          <x14:colorNegative rgb="FFD00000"/>
          <x14:colorAxis rgb="FF000000"/>
          <x14:colorMarkers rgb="FFD00000"/>
          <x14:colorFirst rgb="FFD00000"/>
          <x14:colorLast rgb="FFD00000"/>
          <x14:colorHigh rgb="FFD00000"/>
          <x14:colorLow rgb="FFD00000"/>
          <x14:sparklines>
            <x14:sparkline>
              <xm:f>'Profit Budget Table'!B51:M51</xm:f>
              <xm:sqref>S51</xm:sqref>
            </x14:sparkline>
            <x14:sparkline>
              <xm:f>'Profit Budget Table'!B52:M52</xm:f>
              <xm:sqref>S52</xm:sqref>
            </x14:sparkline>
          </x14:sparklines>
        </x14:sparklineGroup>
        <x14:sparklineGroup displayEmptyCellsAs="gap" xr2:uid="{D5D3E1D4-F3A0-4391-BACE-923D5DF42029}">
          <x14:colorSeries rgb="FF376092"/>
          <x14:colorNegative rgb="FFD00000"/>
          <x14:colorAxis rgb="FF000000"/>
          <x14:colorMarkers rgb="FFD00000"/>
          <x14:colorFirst rgb="FFD00000"/>
          <x14:colorLast rgb="FFD00000"/>
          <x14:colorHigh rgb="FFD00000"/>
          <x14:colorLow rgb="FFD00000"/>
          <x14:sparklines>
            <x14:sparkline>
              <xm:f>'Profit Budget Table'!B50:M50</xm:f>
              <xm:sqref>S50</xm:sqref>
            </x14:sparkline>
          </x14:sparklines>
        </x14:sparklineGroup>
        <x14:sparklineGroup displayEmptyCellsAs="gap" xr2:uid="{3DB6AD58-11CC-41BF-89B0-0AB8154D1C35}">
          <x14:colorSeries rgb="FF376092"/>
          <x14:colorNegative rgb="FFD00000"/>
          <x14:colorAxis rgb="FF000000"/>
          <x14:colorMarkers rgb="FFD00000"/>
          <x14:colorFirst rgb="FFD00000"/>
          <x14:colorLast rgb="FFD00000"/>
          <x14:colorHigh rgb="FFD00000"/>
          <x14:colorLow rgb="FFD00000"/>
          <x14:sparklines>
            <x14:sparkline>
              <xm:f>'Profit Budget Table'!B44:M44</xm:f>
              <xm:sqref>S44</xm:sqref>
            </x14:sparkline>
            <x14:sparkline>
              <xm:f>'Profit Budget Table'!B45:M45</xm:f>
              <xm:sqref>S45</xm:sqref>
            </x14:sparkline>
            <x14:sparkline>
              <xm:f>'Profit Budget Table'!B46:M46</xm:f>
              <xm:sqref>S46</xm:sqref>
            </x14:sparkline>
            <x14:sparkline>
              <xm:f>'Profit Budget Table'!B47:M47</xm:f>
              <xm:sqref>S47</xm:sqref>
            </x14:sparkline>
          </x14:sparklines>
        </x14:sparklineGroup>
        <x14:sparklineGroup displayEmptyCellsAs="gap" xr2:uid="{00E312F0-5244-45F1-9E5F-0B8FB8A5B6E9}">
          <x14:colorSeries rgb="FF376092"/>
          <x14:colorNegative rgb="FFD00000"/>
          <x14:colorAxis rgb="FF000000"/>
          <x14:colorMarkers rgb="FFD00000"/>
          <x14:colorFirst rgb="FFD00000"/>
          <x14:colorLast rgb="FFD00000"/>
          <x14:colorHigh rgb="FFD00000"/>
          <x14:colorLow rgb="FFD00000"/>
          <x14:sparklines>
            <x14:sparkline>
              <xm:f>'Profit Budget Table'!B42:M42</xm:f>
              <xm:sqref>S42</xm:sqref>
            </x14:sparkline>
            <x14:sparkline>
              <xm:f>'Profit Budget Table'!B43:M43</xm:f>
              <xm:sqref>S43</xm:sqref>
            </x14:sparkline>
          </x14:sparklines>
        </x14:sparklineGroup>
        <x14:sparklineGroup displayEmptyCellsAs="gap" xr2:uid="{4E9D160F-B957-4AA1-8811-F5D4EC1D1C20}">
          <x14:colorSeries rgb="FF376092"/>
          <x14:colorNegative rgb="FFD00000"/>
          <x14:colorAxis rgb="FF000000"/>
          <x14:colorMarkers rgb="FFD00000"/>
          <x14:colorFirst rgb="FFD00000"/>
          <x14:colorLast rgb="FFD00000"/>
          <x14:colorHigh rgb="FFD00000"/>
          <x14:colorLow rgb="FFD00000"/>
          <x14:sparklines>
            <x14:sparkline>
              <xm:f>'Profit Budget Table'!B41:M41</xm:f>
              <xm:sqref>S41</xm:sqref>
            </x14:sparkline>
          </x14:sparklines>
        </x14:sparklineGroup>
        <x14:sparklineGroup displayEmptyCellsAs="gap" xr2:uid="{3E83DF0B-DD46-4575-BA45-8A88EBDEB3A1}">
          <x14:colorSeries rgb="FF376092"/>
          <x14:colorNegative rgb="FFD00000"/>
          <x14:colorAxis rgb="FF000000"/>
          <x14:colorMarkers rgb="FFD00000"/>
          <x14:colorFirst rgb="FFD00000"/>
          <x14:colorLast rgb="FFD00000"/>
          <x14:colorHigh rgb="FFD00000"/>
          <x14:colorLow rgb="FFD00000"/>
          <x14:sparklines>
            <x14:sparkline>
              <xm:f>'Profit Budget Table'!B39:M39</xm:f>
              <xm:sqref>S39</xm:sqref>
            </x14:sparkline>
            <x14:sparkline>
              <xm:f>'Profit Budget Table'!B40:M40</xm:f>
              <xm:sqref>S40</xm:sqref>
            </x14:sparkline>
          </x14:sparklines>
        </x14:sparklineGroup>
        <x14:sparklineGroup displayEmptyCellsAs="gap" xr2:uid="{1D18B139-BB38-4372-86E0-5DC3AF792E59}">
          <x14:colorSeries rgb="FF376092"/>
          <x14:colorNegative rgb="FFD00000"/>
          <x14:colorAxis rgb="FF000000"/>
          <x14:colorMarkers rgb="FFD00000"/>
          <x14:colorFirst rgb="FFD00000"/>
          <x14:colorLast rgb="FFD00000"/>
          <x14:colorHigh rgb="FFD00000"/>
          <x14:colorLow rgb="FFD00000"/>
          <x14:sparklines>
            <x14:sparkline>
              <xm:f>'Profit Budget Table'!B38:M38</xm:f>
              <xm:sqref>S38</xm:sqref>
            </x14:sparkline>
          </x14:sparklines>
        </x14:sparklineGroup>
        <x14:sparklineGroup displayEmptyCellsAs="gap" xr2:uid="{11ECD0BB-8CD5-42EF-BA6F-65CE0491F3C5}">
          <x14:colorSeries rgb="FF376092"/>
          <x14:colorNegative rgb="FFD00000"/>
          <x14:colorAxis rgb="FF000000"/>
          <x14:colorMarkers rgb="FFD00000"/>
          <x14:colorFirst rgb="FFD00000"/>
          <x14:colorLast rgb="FFD00000"/>
          <x14:colorHigh rgb="FFD00000"/>
          <x14:colorLow rgb="FFD00000"/>
          <x14:sparklines>
            <x14:sparkline>
              <xm:f>'Profit Budget Table'!B36:M36</xm:f>
              <xm:sqref>S36</xm:sqref>
            </x14:sparkline>
            <x14:sparkline>
              <xm:f>'Profit Budget Table'!B37:M37</xm:f>
              <xm:sqref>S37</xm:sqref>
            </x14:sparkline>
          </x14:sparklines>
        </x14:sparklineGroup>
        <x14:sparklineGroup displayEmptyCellsAs="gap" xr2:uid="{7DEE1AC1-9DC0-4281-A361-DDB0054A16BB}">
          <x14:colorSeries rgb="FF376092"/>
          <x14:colorNegative rgb="FFD00000"/>
          <x14:colorAxis rgb="FF000000"/>
          <x14:colorMarkers rgb="FFD00000"/>
          <x14:colorFirst rgb="FFD00000"/>
          <x14:colorLast rgb="FFD00000"/>
          <x14:colorHigh rgb="FFD00000"/>
          <x14:colorLow rgb="FFD00000"/>
          <x14:sparklines>
            <x14:sparkline>
              <xm:f>'Profit Budget Table'!B35:M35</xm:f>
              <xm:sqref>S35</xm:sqref>
            </x14:sparkline>
          </x14:sparklines>
        </x14:sparklineGroup>
        <x14:sparklineGroup displayEmptyCellsAs="gap" xr2:uid="{D013CAA9-85F9-4CC6-ABEA-76ABFE3BC816}">
          <x14:colorSeries rgb="FF376092"/>
          <x14:colorNegative rgb="FFD00000"/>
          <x14:colorAxis rgb="FF000000"/>
          <x14:colorMarkers rgb="FFD00000"/>
          <x14:colorFirst rgb="FFD00000"/>
          <x14:colorLast rgb="FFD00000"/>
          <x14:colorHigh rgb="FFD00000"/>
          <x14:colorLow rgb="FFD00000"/>
          <x14:sparklines>
            <x14:sparkline>
              <xm:f>'Profit Budget Table'!B33:M33</xm:f>
              <xm:sqref>S33</xm:sqref>
            </x14:sparkline>
            <x14:sparkline>
              <xm:f>'Profit Budget Table'!B34:M34</xm:f>
              <xm:sqref>S34</xm:sqref>
            </x14:sparkline>
          </x14:sparklines>
        </x14:sparklineGroup>
        <x14:sparklineGroup displayEmptyCellsAs="gap" xr2:uid="{5776E22A-DEBC-482F-9002-383B3868D9DA}">
          <x14:colorSeries rgb="FF376092"/>
          <x14:colorNegative rgb="FFD00000"/>
          <x14:colorAxis rgb="FF000000"/>
          <x14:colorMarkers rgb="FFD00000"/>
          <x14:colorFirst rgb="FFD00000"/>
          <x14:colorLast rgb="FFD00000"/>
          <x14:colorHigh rgb="FFD00000"/>
          <x14:colorLow rgb="FFD00000"/>
          <x14:sparklines>
            <x14:sparkline>
              <xm:f>'Profit Budget Table'!B32:M32</xm:f>
              <xm:sqref>S32</xm:sqref>
            </x14:sparkline>
          </x14:sparklines>
        </x14:sparklineGroup>
        <x14:sparklineGroup displayEmptyCellsAs="gap" xr2:uid="{32C63198-10F1-409E-B58C-5A327559FF32}">
          <x14:colorSeries rgb="FF376092"/>
          <x14:colorNegative rgb="FFD00000"/>
          <x14:colorAxis rgb="FF000000"/>
          <x14:colorMarkers rgb="FFD00000"/>
          <x14:colorFirst rgb="FFD00000"/>
          <x14:colorLast rgb="FFD00000"/>
          <x14:colorHigh rgb="FFD00000"/>
          <x14:colorLow rgb="FFD00000"/>
          <x14:sparklines>
            <x14:sparkline>
              <xm:f>'Profit Budget Table'!B31:M31</xm:f>
              <xm:sqref>S31</xm:sqref>
            </x14:sparkline>
          </x14:sparklines>
        </x14:sparklineGroup>
        <x14:sparklineGroup displayEmptyCellsAs="gap" xr2:uid="{A39F22CB-0218-4BA4-8577-E2969C5825EA}">
          <x14:colorSeries rgb="FF376092"/>
          <x14:colorNegative rgb="FFD00000"/>
          <x14:colorAxis rgb="FF000000"/>
          <x14:colorMarkers rgb="FFD00000"/>
          <x14:colorFirst rgb="FFD00000"/>
          <x14:colorLast rgb="FFD00000"/>
          <x14:colorHigh rgb="FFD00000"/>
          <x14:colorLow rgb="FFD00000"/>
          <x14:sparklines>
            <x14:sparkline>
              <xm:f>'Profit Budget Table'!B29:M29</xm:f>
              <xm:sqref>S29</xm:sqref>
            </x14:sparkline>
            <x14:sparkline>
              <xm:f>'Profit Budget Table'!B30:M30</xm:f>
              <xm:sqref>S30</xm:sqref>
            </x14:sparkline>
          </x14:sparklines>
        </x14:sparklineGroup>
        <x14:sparklineGroup displayEmptyCellsAs="gap" xr2:uid="{1DF9229A-4FD1-425D-B427-5DDBAF8D44F2}">
          <x14:colorSeries rgb="FF376092"/>
          <x14:colorNegative rgb="FFD00000"/>
          <x14:colorAxis rgb="FF000000"/>
          <x14:colorMarkers rgb="FFD00000"/>
          <x14:colorFirst rgb="FFD00000"/>
          <x14:colorLast rgb="FFD00000"/>
          <x14:colorHigh rgb="FFD00000"/>
          <x14:colorLow rgb="FFD00000"/>
          <x14:sparklines>
            <x14:sparkline>
              <xm:f>'Profit Budget Table'!B28:M28</xm:f>
              <xm:sqref>S28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21F4-C982-44FC-A557-6A7B2BE613F8}">
  <dimension ref="A1"/>
  <sheetViews>
    <sheetView workbookViewId="0">
      <selection activeCell="C16" sqref="C16"/>
    </sheetView>
  </sheetViews>
  <sheetFormatPr defaultRowHeight="12"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768A8-5096-497D-A1FE-4330D4F22F6F}">
  <dimension ref="A6:AD41"/>
  <sheetViews>
    <sheetView topLeftCell="A7" zoomScale="65" zoomScaleNormal="65" workbookViewId="0">
      <selection activeCell="C16" sqref="C16"/>
    </sheetView>
  </sheetViews>
  <sheetFormatPr defaultRowHeight="18" x14ac:dyDescent="0.2"/>
  <cols>
    <col min="1" max="1" width="37.83203125" style="5" customWidth="1"/>
    <col min="2" max="2" width="13.1640625" style="5" bestFit="1" customWidth="1"/>
    <col min="3" max="4" width="11.5" style="5" bestFit="1" customWidth="1"/>
    <col min="5" max="13" width="9.5" style="5" bestFit="1" customWidth="1"/>
    <col min="14" max="14" width="13.1640625" style="5" bestFit="1" customWidth="1"/>
    <col min="15" max="17" width="9.5" style="5" bestFit="1" customWidth="1"/>
    <col min="18" max="18" width="19" style="5" customWidth="1"/>
    <col min="19" max="30" width="7.1640625" style="5" customWidth="1"/>
    <col min="31" max="16384" width="9.33203125" style="5"/>
  </cols>
  <sheetData>
    <row r="6" spans="1:30" ht="35.25" customHeight="1" x14ac:dyDescent="0.2"/>
    <row r="7" spans="1:30" ht="25.5" customHeight="1" x14ac:dyDescent="0.2"/>
    <row r="8" spans="1:30" s="67" customFormat="1" x14ac:dyDescent="0.2"/>
    <row r="9" spans="1:30" s="11" customFormat="1" x14ac:dyDescent="0.2">
      <c r="B9" s="9"/>
    </row>
    <row r="10" spans="1:30" s="68" customFormat="1" ht="45" customHeight="1" x14ac:dyDescent="0.2">
      <c r="A10" s="202" t="s">
        <v>193</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4"/>
    </row>
    <row r="11" spans="1:30" x14ac:dyDescent="0.2">
      <c r="A11" s="69"/>
      <c r="N11" s="70"/>
      <c r="O11" s="71"/>
      <c r="P11" s="71"/>
      <c r="Q11" s="71"/>
      <c r="R11" s="69"/>
      <c r="AD11" s="72"/>
    </row>
    <row r="12" spans="1:30" x14ac:dyDescent="0.2">
      <c r="A12" s="73"/>
      <c r="N12" s="74"/>
      <c r="R12" s="73"/>
      <c r="AD12" s="72"/>
    </row>
    <row r="13" spans="1:30" x14ac:dyDescent="0.2">
      <c r="A13" s="75" t="s">
        <v>159</v>
      </c>
      <c r="B13" s="11">
        <v>2021</v>
      </c>
      <c r="C13" s="11">
        <v>2021</v>
      </c>
      <c r="D13" s="11">
        <v>2021</v>
      </c>
      <c r="E13" s="11">
        <v>2021</v>
      </c>
      <c r="F13" s="11">
        <v>2021</v>
      </c>
      <c r="G13" s="11">
        <v>2021</v>
      </c>
      <c r="H13" s="11">
        <v>2021</v>
      </c>
      <c r="I13" s="11">
        <v>2021</v>
      </c>
      <c r="J13" s="11">
        <v>2021</v>
      </c>
      <c r="K13" s="11">
        <v>2021</v>
      </c>
      <c r="L13" s="11">
        <v>2021</v>
      </c>
      <c r="M13" s="11">
        <v>2021</v>
      </c>
      <c r="N13" s="76">
        <v>2021</v>
      </c>
      <c r="O13" s="11">
        <v>2021</v>
      </c>
      <c r="P13" s="11">
        <v>2021</v>
      </c>
      <c r="Q13" s="77">
        <v>2021</v>
      </c>
      <c r="R13" s="78">
        <v>2021</v>
      </c>
      <c r="S13" s="205" t="s">
        <v>160</v>
      </c>
      <c r="T13" s="206"/>
      <c r="U13" s="206"/>
      <c r="V13" s="206"/>
      <c r="W13" s="206"/>
      <c r="X13" s="206"/>
      <c r="Y13" s="206"/>
      <c r="Z13" s="206"/>
      <c r="AA13" s="206"/>
      <c r="AB13" s="206"/>
      <c r="AC13" s="206"/>
      <c r="AD13" s="207"/>
    </row>
    <row r="14" spans="1:30" x14ac:dyDescent="0.2">
      <c r="A14" s="75" t="s">
        <v>161</v>
      </c>
      <c r="B14" s="11">
        <v>1</v>
      </c>
      <c r="C14" s="11">
        <v>2</v>
      </c>
      <c r="D14" s="11">
        <v>3</v>
      </c>
      <c r="E14" s="11">
        <v>4</v>
      </c>
      <c r="F14" s="11">
        <v>5</v>
      </c>
      <c r="G14" s="11">
        <v>6</v>
      </c>
      <c r="H14" s="11">
        <v>7</v>
      </c>
      <c r="I14" s="11">
        <v>8</v>
      </c>
      <c r="J14" s="11">
        <v>9</v>
      </c>
      <c r="K14" s="11">
        <v>10</v>
      </c>
      <c r="L14" s="11">
        <v>11</v>
      </c>
      <c r="M14" s="11">
        <v>12</v>
      </c>
      <c r="N14" s="76" t="s">
        <v>162</v>
      </c>
      <c r="O14" s="11" t="s">
        <v>163</v>
      </c>
      <c r="P14" s="11" t="s">
        <v>164</v>
      </c>
      <c r="Q14" s="77" t="s">
        <v>165</v>
      </c>
      <c r="R14" s="78" t="s">
        <v>166</v>
      </c>
      <c r="S14" s="11" t="s">
        <v>146</v>
      </c>
      <c r="T14" s="11" t="s">
        <v>147</v>
      </c>
      <c r="U14" s="11" t="s">
        <v>148</v>
      </c>
      <c r="V14" s="11" t="s">
        <v>167</v>
      </c>
      <c r="W14" s="11" t="s">
        <v>168</v>
      </c>
      <c r="X14" s="11" t="s">
        <v>169</v>
      </c>
      <c r="Y14" s="11" t="s">
        <v>170</v>
      </c>
      <c r="Z14" s="11" t="s">
        <v>171</v>
      </c>
      <c r="AA14" s="11" t="s">
        <v>172</v>
      </c>
      <c r="AB14" s="11" t="s">
        <v>173</v>
      </c>
      <c r="AC14" s="11" t="s">
        <v>174</v>
      </c>
      <c r="AD14" s="77" t="s">
        <v>175</v>
      </c>
    </row>
    <row r="15" spans="1:30" ht="30.75" customHeight="1" x14ac:dyDescent="0.2">
      <c r="A15" s="75" t="s">
        <v>176</v>
      </c>
      <c r="B15" s="79">
        <v>548</v>
      </c>
      <c r="C15" s="79">
        <v>438</v>
      </c>
      <c r="D15" s="79">
        <v>270</v>
      </c>
      <c r="E15" s="79"/>
      <c r="F15" s="79"/>
      <c r="G15" s="79"/>
      <c r="H15" s="79"/>
      <c r="I15" s="79"/>
      <c r="J15" s="79"/>
      <c r="K15" s="79"/>
      <c r="L15" s="79"/>
      <c r="M15" s="79"/>
      <c r="N15" s="80">
        <f>SUM(B15:D15)</f>
        <v>1256</v>
      </c>
      <c r="O15" s="81">
        <f>SUM(E15:G15)</f>
        <v>0</v>
      </c>
      <c r="P15" s="81">
        <f>SUM(H15:J15)</f>
        <v>0</v>
      </c>
      <c r="Q15" s="82">
        <f>SUM(K15:M15)</f>
        <v>0</v>
      </c>
      <c r="R15" s="83">
        <f>SUM(N15:Q15)</f>
        <v>1256</v>
      </c>
      <c r="S15" s="200"/>
      <c r="T15" s="200"/>
      <c r="U15" s="200"/>
      <c r="V15" s="200"/>
      <c r="W15" s="200"/>
      <c r="X15" s="200"/>
      <c r="Y15" s="200"/>
      <c r="Z15" s="200"/>
      <c r="AA15" s="200"/>
      <c r="AB15" s="200"/>
      <c r="AC15" s="200"/>
      <c r="AD15" s="201"/>
    </row>
    <row r="16" spans="1:30" ht="30.75" customHeight="1" x14ac:dyDescent="0.2">
      <c r="A16" s="75" t="s">
        <v>177</v>
      </c>
      <c r="B16" s="84">
        <v>20738.5</v>
      </c>
      <c r="C16" s="84" t="s">
        <v>430</v>
      </c>
      <c r="D16" s="84">
        <v>9397.5</v>
      </c>
      <c r="E16" s="84"/>
      <c r="F16" s="84"/>
      <c r="G16" s="84"/>
      <c r="H16" s="84"/>
      <c r="I16" s="84"/>
      <c r="J16" s="84"/>
      <c r="K16" s="84"/>
      <c r="L16" s="84"/>
      <c r="M16" s="84"/>
      <c r="N16" s="85">
        <f t="shared" ref="N16" si="0">SUM(B16:D16)</f>
        <v>30136</v>
      </c>
      <c r="O16" s="86">
        <f t="shared" ref="O16" si="1">SUM(E16:G16)</f>
        <v>0</v>
      </c>
      <c r="P16" s="86">
        <f t="shared" ref="P16" si="2">SUM(H16:J16)</f>
        <v>0</v>
      </c>
      <c r="Q16" s="87">
        <f t="shared" ref="Q16" si="3">SUM(K16:M16)</f>
        <v>0</v>
      </c>
      <c r="R16" s="88">
        <f t="shared" ref="R16" si="4">SUM(N16:Q16)</f>
        <v>30136</v>
      </c>
      <c r="S16" s="200"/>
      <c r="T16" s="200"/>
      <c r="U16" s="200"/>
      <c r="V16" s="200"/>
      <c r="W16" s="200"/>
      <c r="X16" s="200"/>
      <c r="Y16" s="200"/>
      <c r="Z16" s="200"/>
      <c r="AA16" s="200"/>
      <c r="AB16" s="200"/>
      <c r="AC16" s="200"/>
      <c r="AD16" s="201"/>
    </row>
    <row r="17" spans="1:30" ht="30.75" customHeight="1" x14ac:dyDescent="0.2">
      <c r="A17" s="75"/>
      <c r="B17" s="86"/>
      <c r="C17" s="86"/>
      <c r="D17" s="86"/>
      <c r="E17" s="86"/>
      <c r="F17" s="86"/>
      <c r="G17" s="86"/>
      <c r="H17" s="86"/>
      <c r="I17" s="86"/>
      <c r="J17" s="86"/>
      <c r="K17" s="86"/>
      <c r="L17" s="86"/>
      <c r="M17" s="86"/>
      <c r="N17" s="80"/>
      <c r="O17" s="81"/>
      <c r="P17" s="81"/>
      <c r="Q17" s="82"/>
      <c r="R17" s="83"/>
      <c r="S17" s="199"/>
      <c r="T17" s="200"/>
      <c r="U17" s="200"/>
      <c r="V17" s="200"/>
      <c r="W17" s="200"/>
      <c r="X17" s="200"/>
      <c r="Y17" s="200"/>
      <c r="Z17" s="200"/>
      <c r="AA17" s="200"/>
      <c r="AB17" s="200"/>
      <c r="AC17" s="200"/>
      <c r="AD17" s="201"/>
    </row>
    <row r="18" spans="1:30" ht="30.75" customHeight="1" x14ac:dyDescent="0.2">
      <c r="A18" s="75" t="s">
        <v>178</v>
      </c>
      <c r="B18" s="84">
        <v>0</v>
      </c>
      <c r="C18" s="86">
        <f>B20</f>
        <v>5000</v>
      </c>
      <c r="D18" s="86">
        <f>C20</f>
        <v>4000</v>
      </c>
      <c r="E18" s="86"/>
      <c r="F18" s="86"/>
      <c r="G18" s="86"/>
      <c r="H18" s="86"/>
      <c r="I18" s="86"/>
      <c r="J18" s="86"/>
      <c r="K18" s="86"/>
      <c r="L18" s="86"/>
      <c r="M18" s="86"/>
      <c r="N18" s="85">
        <f>B18</f>
        <v>0</v>
      </c>
      <c r="O18" s="86">
        <f>E18</f>
        <v>0</v>
      </c>
      <c r="P18" s="86">
        <f>H18</f>
        <v>0</v>
      </c>
      <c r="Q18" s="87">
        <f>K18</f>
        <v>0</v>
      </c>
      <c r="R18" s="88">
        <f t="shared" ref="R18:R19" si="5">SUM(N18:Q18)</f>
        <v>0</v>
      </c>
      <c r="S18" s="200"/>
      <c r="T18" s="200"/>
      <c r="U18" s="200"/>
      <c r="V18" s="200"/>
      <c r="W18" s="200"/>
      <c r="X18" s="200"/>
      <c r="Y18" s="200"/>
      <c r="Z18" s="200"/>
      <c r="AA18" s="200"/>
      <c r="AB18" s="200"/>
      <c r="AC18" s="200"/>
      <c r="AD18" s="201"/>
    </row>
    <row r="19" spans="1:30" ht="30.75" customHeight="1" x14ac:dyDescent="0.2">
      <c r="A19" s="75" t="s">
        <v>179</v>
      </c>
      <c r="B19" s="84">
        <v>12078</v>
      </c>
      <c r="C19" s="84">
        <v>1263</v>
      </c>
      <c r="D19" s="84">
        <v>4065</v>
      </c>
      <c r="E19" s="84"/>
      <c r="F19" s="84"/>
      <c r="G19" s="84"/>
      <c r="H19" s="84"/>
      <c r="I19" s="84"/>
      <c r="J19" s="84"/>
      <c r="K19" s="84"/>
      <c r="L19" s="84"/>
      <c r="M19" s="84"/>
      <c r="N19" s="85">
        <f t="shared" ref="N19" si="6">SUM(B19:D19)</f>
        <v>17406</v>
      </c>
      <c r="O19" s="86">
        <f t="shared" ref="O19" si="7">SUM(E19:G19)</f>
        <v>0</v>
      </c>
      <c r="P19" s="86">
        <f t="shared" ref="P19" si="8">SUM(H19:J19)</f>
        <v>0</v>
      </c>
      <c r="Q19" s="87">
        <f t="shared" ref="Q19" si="9">SUM(K19:M19)</f>
        <v>0</v>
      </c>
      <c r="R19" s="88">
        <f t="shared" si="5"/>
        <v>17406</v>
      </c>
      <c r="S19" s="200"/>
      <c r="T19" s="200"/>
      <c r="U19" s="200"/>
      <c r="V19" s="200"/>
      <c r="W19" s="200"/>
      <c r="X19" s="200"/>
      <c r="Y19" s="200"/>
      <c r="Z19" s="200"/>
      <c r="AA19" s="200"/>
      <c r="AB19" s="200"/>
      <c r="AC19" s="200"/>
      <c r="AD19" s="201"/>
    </row>
    <row r="20" spans="1:30" ht="30.75" customHeight="1" x14ac:dyDescent="0.2">
      <c r="A20" s="75" t="s">
        <v>180</v>
      </c>
      <c r="B20" s="86">
        <v>5000</v>
      </c>
      <c r="C20" s="86">
        <v>4000</v>
      </c>
      <c r="D20" s="86">
        <v>5000</v>
      </c>
      <c r="E20" s="86"/>
      <c r="F20" s="86"/>
      <c r="G20" s="86"/>
      <c r="H20" s="86"/>
      <c r="I20" s="86"/>
      <c r="J20" s="86"/>
      <c r="K20" s="86"/>
      <c r="L20" s="86"/>
      <c r="M20" s="86"/>
      <c r="N20" s="85">
        <f>D20</f>
        <v>5000</v>
      </c>
      <c r="O20" s="86">
        <f>G20</f>
        <v>0</v>
      </c>
      <c r="P20" s="86">
        <f>J20</f>
        <v>0</v>
      </c>
      <c r="Q20" s="87">
        <f>M20</f>
        <v>0</v>
      </c>
      <c r="R20" s="88">
        <f>M20</f>
        <v>0</v>
      </c>
      <c r="S20" s="200"/>
      <c r="T20" s="200"/>
      <c r="U20" s="200"/>
      <c r="V20" s="200"/>
      <c r="W20" s="200"/>
      <c r="X20" s="200"/>
      <c r="Y20" s="200"/>
      <c r="Z20" s="200"/>
      <c r="AA20" s="200"/>
      <c r="AB20" s="200"/>
      <c r="AC20" s="200"/>
      <c r="AD20" s="201"/>
    </row>
    <row r="21" spans="1:30" ht="30.75" customHeight="1" x14ac:dyDescent="0.2">
      <c r="A21" s="75"/>
      <c r="B21" s="51"/>
      <c r="C21" s="51"/>
      <c r="D21" s="51"/>
      <c r="E21" s="51"/>
      <c r="F21" s="51"/>
      <c r="G21" s="51"/>
      <c r="H21" s="51"/>
      <c r="I21" s="51"/>
      <c r="J21" s="51"/>
      <c r="K21" s="51"/>
      <c r="L21" s="51"/>
      <c r="M21" s="51"/>
      <c r="N21" s="80"/>
      <c r="O21" s="81"/>
      <c r="P21" s="81"/>
      <c r="Q21" s="82"/>
      <c r="R21" s="83"/>
      <c r="S21" s="199"/>
      <c r="T21" s="200"/>
      <c r="U21" s="200"/>
      <c r="V21" s="200"/>
      <c r="W21" s="200"/>
      <c r="X21" s="200"/>
      <c r="Y21" s="200"/>
      <c r="Z21" s="200"/>
      <c r="AA21" s="200"/>
      <c r="AB21" s="200"/>
      <c r="AC21" s="200"/>
      <c r="AD21" s="201"/>
    </row>
    <row r="22" spans="1:30" ht="30.75" customHeight="1" x14ac:dyDescent="0.2">
      <c r="A22" s="75" t="s">
        <v>181</v>
      </c>
      <c r="B22" s="84">
        <v>66</v>
      </c>
      <c r="C22" s="84">
        <v>130</v>
      </c>
      <c r="D22" s="84">
        <v>154</v>
      </c>
      <c r="E22" s="84"/>
      <c r="F22" s="84"/>
      <c r="G22" s="84"/>
      <c r="H22" s="84"/>
      <c r="I22" s="84"/>
      <c r="J22" s="84"/>
      <c r="K22" s="84"/>
      <c r="L22" s="84"/>
      <c r="M22" s="84"/>
      <c r="N22" s="85">
        <f t="shared" ref="N22:N23" si="10">SUM(B22:D22)</f>
        <v>350</v>
      </c>
      <c r="O22" s="86">
        <f t="shared" ref="O22:O23" si="11">SUM(E22:G22)</f>
        <v>0</v>
      </c>
      <c r="P22" s="86">
        <f t="shared" ref="P22:P23" si="12">SUM(H22:J22)</f>
        <v>0</v>
      </c>
      <c r="Q22" s="87">
        <f t="shared" ref="Q22:Q23" si="13">SUM(K22:M22)</f>
        <v>0</v>
      </c>
      <c r="R22" s="88">
        <f t="shared" ref="R22:R23" si="14">SUM(N22:Q22)</f>
        <v>350</v>
      </c>
      <c r="S22" s="200"/>
      <c r="T22" s="200"/>
      <c r="U22" s="200"/>
      <c r="V22" s="200"/>
      <c r="W22" s="200"/>
      <c r="X22" s="200"/>
      <c r="Y22" s="200"/>
      <c r="Z22" s="200"/>
      <c r="AA22" s="200"/>
      <c r="AB22" s="200"/>
      <c r="AC22" s="200"/>
      <c r="AD22" s="201"/>
    </row>
    <row r="23" spans="1:30" ht="30.75" customHeight="1" x14ac:dyDescent="0.2">
      <c r="A23" s="75" t="s">
        <v>63</v>
      </c>
      <c r="B23" s="84">
        <v>50</v>
      </c>
      <c r="C23" s="84">
        <v>50</v>
      </c>
      <c r="D23" s="84">
        <v>50</v>
      </c>
      <c r="E23" s="84"/>
      <c r="F23" s="84"/>
      <c r="G23" s="84"/>
      <c r="H23" s="84"/>
      <c r="I23" s="84"/>
      <c r="J23" s="84"/>
      <c r="K23" s="84"/>
      <c r="L23" s="84"/>
      <c r="M23" s="84"/>
      <c r="N23" s="85">
        <f t="shared" si="10"/>
        <v>150</v>
      </c>
      <c r="O23" s="86">
        <f t="shared" si="11"/>
        <v>0</v>
      </c>
      <c r="P23" s="86">
        <f t="shared" si="12"/>
        <v>0</v>
      </c>
      <c r="Q23" s="87">
        <f t="shared" si="13"/>
        <v>0</v>
      </c>
      <c r="R23" s="88">
        <f t="shared" si="14"/>
        <v>150</v>
      </c>
      <c r="S23" s="200"/>
      <c r="T23" s="200"/>
      <c r="U23" s="200"/>
      <c r="V23" s="200"/>
      <c r="W23" s="200"/>
      <c r="X23" s="200"/>
      <c r="Y23" s="200"/>
      <c r="Z23" s="200"/>
      <c r="AA23" s="200"/>
      <c r="AB23" s="200"/>
      <c r="AC23" s="200"/>
      <c r="AD23" s="201"/>
    </row>
    <row r="24" spans="1:30" ht="30.75" customHeight="1" x14ac:dyDescent="0.2">
      <c r="A24" s="75"/>
      <c r="B24" s="86"/>
      <c r="C24" s="86"/>
      <c r="D24" s="86"/>
      <c r="E24" s="86"/>
      <c r="F24" s="86"/>
      <c r="G24" s="86"/>
      <c r="H24" s="86"/>
      <c r="I24" s="86"/>
      <c r="J24" s="86"/>
      <c r="K24" s="86"/>
      <c r="L24" s="86"/>
      <c r="M24" s="86"/>
      <c r="N24" s="80"/>
      <c r="O24" s="81"/>
      <c r="P24" s="81"/>
      <c r="Q24" s="82"/>
      <c r="R24" s="83"/>
      <c r="S24" s="199"/>
      <c r="T24" s="200"/>
      <c r="U24" s="200"/>
      <c r="V24" s="200"/>
      <c r="W24" s="200"/>
      <c r="X24" s="200"/>
      <c r="Y24" s="200"/>
      <c r="Z24" s="200"/>
      <c r="AA24" s="200"/>
      <c r="AB24" s="200"/>
      <c r="AC24" s="200"/>
      <c r="AD24" s="201"/>
    </row>
    <row r="25" spans="1:30" ht="30.75" customHeight="1" x14ac:dyDescent="0.2">
      <c r="A25" s="75" t="s">
        <v>182</v>
      </c>
      <c r="B25" s="86">
        <f>B18+B19-B20+B22+B23</f>
        <v>7194</v>
      </c>
      <c r="C25" s="86">
        <f t="shared" ref="C25:D25" si="15">C18+C19-C20+C22+C23</f>
        <v>2443</v>
      </c>
      <c r="D25" s="86">
        <f t="shared" si="15"/>
        <v>3269</v>
      </c>
      <c r="E25" s="86"/>
      <c r="F25" s="86"/>
      <c r="G25" s="86"/>
      <c r="H25" s="86"/>
      <c r="I25" s="86"/>
      <c r="J25" s="86"/>
      <c r="K25" s="86"/>
      <c r="L25" s="86"/>
      <c r="M25" s="86"/>
      <c r="N25" s="85">
        <f t="shared" ref="N25:N26" si="16">SUM(B25:D25)</f>
        <v>12906</v>
      </c>
      <c r="O25" s="86">
        <f t="shared" ref="O25:O26" si="17">SUM(E25:G25)</f>
        <v>0</v>
      </c>
      <c r="P25" s="86">
        <f t="shared" ref="P25:P26" si="18">SUM(H25:J25)</f>
        <v>0</v>
      </c>
      <c r="Q25" s="87">
        <f t="shared" ref="Q25:Q26" si="19">SUM(K25:M25)</f>
        <v>0</v>
      </c>
      <c r="R25" s="88">
        <f t="shared" ref="R25:R26" si="20">SUM(N25:Q25)</f>
        <v>12906</v>
      </c>
      <c r="S25" s="200"/>
      <c r="T25" s="200"/>
      <c r="U25" s="200"/>
      <c r="V25" s="200"/>
      <c r="W25" s="200"/>
      <c r="X25" s="200"/>
      <c r="Y25" s="200"/>
      <c r="Z25" s="200"/>
      <c r="AA25" s="200"/>
      <c r="AB25" s="200"/>
      <c r="AC25" s="200"/>
      <c r="AD25" s="201"/>
    </row>
    <row r="26" spans="1:30" ht="30.75" customHeight="1" x14ac:dyDescent="0.2">
      <c r="A26" s="75" t="s">
        <v>183</v>
      </c>
      <c r="B26" s="60">
        <f>IF(OR(B$16="",B$16="0"),"",B25/B$16)</f>
        <v>0.3468910480507269</v>
      </c>
      <c r="C26" s="60" t="e">
        <f t="shared" ref="C26:M26" si="21">IF(OR(C$16="",C$16="0"),"",C25/C$16)</f>
        <v>#VALUE!</v>
      </c>
      <c r="D26" s="60">
        <f t="shared" si="21"/>
        <v>0.34785847299813782</v>
      </c>
      <c r="E26" s="60" t="str">
        <f t="shared" si="21"/>
        <v/>
      </c>
      <c r="F26" s="60" t="str">
        <f t="shared" si="21"/>
        <v/>
      </c>
      <c r="G26" s="60" t="str">
        <f t="shared" si="21"/>
        <v/>
      </c>
      <c r="H26" s="60" t="str">
        <f t="shared" si="21"/>
        <v/>
      </c>
      <c r="I26" s="60" t="str">
        <f t="shared" si="21"/>
        <v/>
      </c>
      <c r="J26" s="60" t="str">
        <f t="shared" si="21"/>
        <v/>
      </c>
      <c r="K26" s="60" t="str">
        <f t="shared" si="21"/>
        <v/>
      </c>
      <c r="L26" s="60" t="str">
        <f t="shared" si="21"/>
        <v/>
      </c>
      <c r="M26" s="60" t="str">
        <f t="shared" si="21"/>
        <v/>
      </c>
      <c r="N26" s="80" t="e">
        <f t="shared" si="16"/>
        <v>#VALUE!</v>
      </c>
      <c r="O26" s="81">
        <f t="shared" si="17"/>
        <v>0</v>
      </c>
      <c r="P26" s="81">
        <f t="shared" si="18"/>
        <v>0</v>
      </c>
      <c r="Q26" s="82">
        <f t="shared" si="19"/>
        <v>0</v>
      </c>
      <c r="R26" s="83" t="e">
        <f t="shared" si="20"/>
        <v>#VALUE!</v>
      </c>
      <c r="S26" s="200"/>
      <c r="T26" s="200"/>
      <c r="U26" s="200"/>
      <c r="V26" s="200"/>
      <c r="W26" s="200"/>
      <c r="X26" s="200"/>
      <c r="Y26" s="200"/>
      <c r="Z26" s="200"/>
      <c r="AA26" s="200"/>
      <c r="AB26" s="200"/>
      <c r="AC26" s="200"/>
      <c r="AD26" s="201"/>
    </row>
    <row r="27" spans="1:30" ht="30.75" customHeight="1" x14ac:dyDescent="0.2">
      <c r="A27" s="75"/>
      <c r="B27" s="60"/>
      <c r="C27" s="60"/>
      <c r="D27" s="60"/>
      <c r="E27" s="60"/>
      <c r="F27" s="60"/>
      <c r="G27" s="60"/>
      <c r="H27" s="60"/>
      <c r="I27" s="60"/>
      <c r="J27" s="60"/>
      <c r="K27" s="60"/>
      <c r="L27" s="60"/>
      <c r="M27" s="60"/>
      <c r="N27" s="80"/>
      <c r="O27" s="81"/>
      <c r="P27" s="81"/>
      <c r="Q27" s="82"/>
      <c r="R27" s="83"/>
      <c r="S27" s="199"/>
      <c r="T27" s="200"/>
      <c r="U27" s="200"/>
      <c r="V27" s="200"/>
      <c r="W27" s="200"/>
      <c r="X27" s="200"/>
      <c r="Y27" s="200"/>
      <c r="Z27" s="200"/>
      <c r="AA27" s="200"/>
      <c r="AB27" s="200"/>
      <c r="AC27" s="200"/>
      <c r="AD27" s="201"/>
    </row>
    <row r="28" spans="1:30" ht="30.75" customHeight="1" x14ac:dyDescent="0.2">
      <c r="A28" s="75" t="s">
        <v>184</v>
      </c>
      <c r="B28" s="86">
        <f>B16-B25</f>
        <v>13544.5</v>
      </c>
      <c r="C28" s="86" t="e">
        <f>C16-C25</f>
        <v>#VALUE!</v>
      </c>
      <c r="D28" s="86">
        <f>D16-D25</f>
        <v>6128.5</v>
      </c>
      <c r="E28" s="86"/>
      <c r="F28" s="86"/>
      <c r="G28" s="86"/>
      <c r="H28" s="86"/>
      <c r="I28" s="86"/>
      <c r="J28" s="86"/>
      <c r="K28" s="86"/>
      <c r="L28" s="86"/>
      <c r="M28" s="86"/>
      <c r="N28" s="85" t="e">
        <f t="shared" ref="N28:N29" si="22">SUM(B28:D28)</f>
        <v>#VALUE!</v>
      </c>
      <c r="O28" s="86">
        <f t="shared" ref="O28:O29" si="23">SUM(E28:G28)</f>
        <v>0</v>
      </c>
      <c r="P28" s="86">
        <f t="shared" ref="P28:P29" si="24">SUM(H28:J28)</f>
        <v>0</v>
      </c>
      <c r="Q28" s="87">
        <f t="shared" ref="Q28:Q29" si="25">SUM(K28:M28)</f>
        <v>0</v>
      </c>
      <c r="R28" s="88" t="e">
        <f t="shared" ref="R28:R29" si="26">SUM(N28:Q28)</f>
        <v>#VALUE!</v>
      </c>
      <c r="S28" s="200"/>
      <c r="T28" s="200"/>
      <c r="U28" s="200"/>
      <c r="V28" s="200"/>
      <c r="W28" s="200"/>
      <c r="X28" s="200"/>
      <c r="Y28" s="200"/>
      <c r="Z28" s="200"/>
      <c r="AA28" s="200"/>
      <c r="AB28" s="200"/>
      <c r="AC28" s="200"/>
      <c r="AD28" s="201"/>
    </row>
    <row r="29" spans="1:30" ht="30.75" customHeight="1" x14ac:dyDescent="0.2">
      <c r="A29" s="75" t="s">
        <v>185</v>
      </c>
      <c r="B29" s="60">
        <f>IF(OR(B$16="",B$16="0"),"",B28/B$16)</f>
        <v>0.6531089519492731</v>
      </c>
      <c r="C29" s="60" t="e">
        <f t="shared" ref="C29:M29" si="27">IF(OR(C$16="",C$16="0"),"",C28/C$16)</f>
        <v>#VALUE!</v>
      </c>
      <c r="D29" s="60">
        <f t="shared" si="27"/>
        <v>0.65214152700186223</v>
      </c>
      <c r="E29" s="60" t="str">
        <f t="shared" si="27"/>
        <v/>
      </c>
      <c r="F29" s="60" t="str">
        <f t="shared" si="27"/>
        <v/>
      </c>
      <c r="G29" s="60" t="str">
        <f t="shared" si="27"/>
        <v/>
      </c>
      <c r="H29" s="60" t="str">
        <f t="shared" si="27"/>
        <v/>
      </c>
      <c r="I29" s="60" t="str">
        <f t="shared" si="27"/>
        <v/>
      </c>
      <c r="J29" s="60" t="str">
        <f t="shared" si="27"/>
        <v/>
      </c>
      <c r="K29" s="60" t="str">
        <f t="shared" si="27"/>
        <v/>
      </c>
      <c r="L29" s="60" t="str">
        <f t="shared" si="27"/>
        <v/>
      </c>
      <c r="M29" s="60" t="str">
        <f t="shared" si="27"/>
        <v/>
      </c>
      <c r="N29" s="80" t="e">
        <f t="shared" si="22"/>
        <v>#VALUE!</v>
      </c>
      <c r="O29" s="81">
        <f t="shared" si="23"/>
        <v>0</v>
      </c>
      <c r="P29" s="81">
        <f t="shared" si="24"/>
        <v>0</v>
      </c>
      <c r="Q29" s="82">
        <f t="shared" si="25"/>
        <v>0</v>
      </c>
      <c r="R29" s="83" t="e">
        <f t="shared" si="26"/>
        <v>#VALUE!</v>
      </c>
      <c r="S29" s="200"/>
      <c r="T29" s="200"/>
      <c r="U29" s="200"/>
      <c r="V29" s="200"/>
      <c r="W29" s="200"/>
      <c r="X29" s="200"/>
      <c r="Y29" s="200"/>
      <c r="Z29" s="200"/>
      <c r="AA29" s="200"/>
      <c r="AB29" s="200"/>
      <c r="AC29" s="200"/>
      <c r="AD29" s="201"/>
    </row>
    <row r="30" spans="1:30" ht="30.75" customHeight="1" x14ac:dyDescent="0.2">
      <c r="A30" s="75"/>
      <c r="B30" s="60"/>
      <c r="C30" s="60"/>
      <c r="D30" s="60"/>
      <c r="E30" s="60"/>
      <c r="F30" s="60"/>
      <c r="G30" s="60"/>
      <c r="H30" s="60"/>
      <c r="I30" s="60"/>
      <c r="J30" s="60"/>
      <c r="K30" s="60"/>
      <c r="L30" s="60"/>
      <c r="M30" s="60"/>
      <c r="N30" s="80"/>
      <c r="O30" s="81"/>
      <c r="P30" s="81"/>
      <c r="Q30" s="82"/>
      <c r="R30" s="83"/>
      <c r="S30" s="199"/>
      <c r="T30" s="200"/>
      <c r="U30" s="200"/>
      <c r="V30" s="200"/>
      <c r="W30" s="200"/>
      <c r="X30" s="200"/>
      <c r="Y30" s="200"/>
      <c r="Z30" s="200"/>
      <c r="AA30" s="200"/>
      <c r="AB30" s="200"/>
      <c r="AC30" s="200"/>
      <c r="AD30" s="201"/>
    </row>
    <row r="31" spans="1:30" ht="30.75" customHeight="1" x14ac:dyDescent="0.2">
      <c r="A31" s="75" t="s">
        <v>61</v>
      </c>
      <c r="B31" s="84">
        <v>500</v>
      </c>
      <c r="C31" s="84">
        <v>500</v>
      </c>
      <c r="D31" s="84">
        <v>500</v>
      </c>
      <c r="E31" s="84"/>
      <c r="F31" s="84"/>
      <c r="G31" s="84"/>
      <c r="H31" s="84"/>
      <c r="I31" s="84"/>
      <c r="J31" s="84"/>
      <c r="K31" s="84"/>
      <c r="L31" s="84"/>
      <c r="M31" s="84"/>
      <c r="N31" s="85">
        <f t="shared" ref="N31:N34" si="28">SUM(B31:D31)</f>
        <v>1500</v>
      </c>
      <c r="O31" s="86">
        <f t="shared" ref="O31:O34" si="29">SUM(E31:G31)</f>
        <v>0</v>
      </c>
      <c r="P31" s="86">
        <f t="shared" ref="P31:P34" si="30">SUM(H31:J31)</f>
        <v>0</v>
      </c>
      <c r="Q31" s="87">
        <f t="shared" ref="Q31:Q34" si="31">SUM(K31:M31)</f>
        <v>0</v>
      </c>
      <c r="R31" s="88">
        <f t="shared" ref="R31:R34" si="32">SUM(N31:Q31)</f>
        <v>1500</v>
      </c>
      <c r="S31" s="199"/>
      <c r="T31" s="200"/>
      <c r="U31" s="200"/>
      <c r="V31" s="200"/>
      <c r="W31" s="200"/>
      <c r="X31" s="200"/>
      <c r="Y31" s="200"/>
      <c r="Z31" s="200"/>
      <c r="AA31" s="200"/>
      <c r="AB31" s="200"/>
      <c r="AC31" s="200"/>
      <c r="AD31" s="201"/>
    </row>
    <row r="32" spans="1:30" ht="30.75" customHeight="1" x14ac:dyDescent="0.2">
      <c r="A32" s="75" t="s">
        <v>62</v>
      </c>
      <c r="B32" s="84">
        <v>50</v>
      </c>
      <c r="C32" s="84">
        <v>150</v>
      </c>
      <c r="D32" s="84">
        <v>100</v>
      </c>
      <c r="E32" s="84"/>
      <c r="F32" s="84"/>
      <c r="G32" s="84"/>
      <c r="H32" s="84"/>
      <c r="I32" s="84"/>
      <c r="J32" s="84"/>
      <c r="K32" s="84"/>
      <c r="L32" s="84"/>
      <c r="M32" s="84"/>
      <c r="N32" s="85">
        <f t="shared" si="28"/>
        <v>300</v>
      </c>
      <c r="O32" s="86">
        <f t="shared" si="29"/>
        <v>0</v>
      </c>
      <c r="P32" s="86">
        <f t="shared" si="30"/>
        <v>0</v>
      </c>
      <c r="Q32" s="87">
        <f t="shared" si="31"/>
        <v>0</v>
      </c>
      <c r="R32" s="88">
        <f t="shared" si="32"/>
        <v>300</v>
      </c>
      <c r="S32" s="199"/>
      <c r="T32" s="200"/>
      <c r="U32" s="200"/>
      <c r="V32" s="200"/>
      <c r="W32" s="200"/>
      <c r="X32" s="200"/>
      <c r="Y32" s="200"/>
      <c r="Z32" s="200"/>
      <c r="AA32" s="200"/>
      <c r="AB32" s="200"/>
      <c r="AC32" s="200"/>
      <c r="AD32" s="201"/>
    </row>
    <row r="33" spans="1:30" ht="30.75" customHeight="1" x14ac:dyDescent="0.2">
      <c r="A33" s="75" t="s">
        <v>186</v>
      </c>
      <c r="B33" s="84">
        <v>5546.67</v>
      </c>
      <c r="C33" s="84">
        <v>5546.67</v>
      </c>
      <c r="D33" s="84">
        <v>5546.67</v>
      </c>
      <c r="E33" s="84"/>
      <c r="F33" s="84"/>
      <c r="G33" s="84"/>
      <c r="H33" s="84"/>
      <c r="I33" s="84"/>
      <c r="J33" s="84"/>
      <c r="K33" s="84"/>
      <c r="L33" s="84"/>
      <c r="M33" s="84"/>
      <c r="N33" s="85">
        <f t="shared" si="28"/>
        <v>16640.010000000002</v>
      </c>
      <c r="O33" s="86">
        <f t="shared" si="29"/>
        <v>0</v>
      </c>
      <c r="P33" s="86">
        <f t="shared" si="30"/>
        <v>0</v>
      </c>
      <c r="Q33" s="87">
        <f t="shared" si="31"/>
        <v>0</v>
      </c>
      <c r="R33" s="88">
        <f t="shared" si="32"/>
        <v>16640.010000000002</v>
      </c>
      <c r="S33" s="199"/>
      <c r="T33" s="200"/>
      <c r="U33" s="200"/>
      <c r="V33" s="200"/>
      <c r="W33" s="200"/>
      <c r="X33" s="200"/>
      <c r="Y33" s="200"/>
      <c r="Z33" s="200"/>
      <c r="AA33" s="200"/>
      <c r="AB33" s="200"/>
      <c r="AC33" s="200"/>
      <c r="AD33" s="201"/>
    </row>
    <row r="34" spans="1:30" ht="30.75" customHeight="1" x14ac:dyDescent="0.2">
      <c r="A34" s="75" t="s">
        <v>187</v>
      </c>
      <c r="B34" s="84">
        <f>SUM(B31:B33)</f>
        <v>6096.67</v>
      </c>
      <c r="C34" s="84">
        <f t="shared" ref="C34:D34" si="33">SUM(C31:C33)</f>
        <v>6196.67</v>
      </c>
      <c r="D34" s="84">
        <f t="shared" si="33"/>
        <v>6146.67</v>
      </c>
      <c r="E34" s="84"/>
      <c r="F34" s="84"/>
      <c r="G34" s="84"/>
      <c r="H34" s="84"/>
      <c r="I34" s="84"/>
      <c r="J34" s="84"/>
      <c r="K34" s="84"/>
      <c r="L34" s="84"/>
      <c r="M34" s="84"/>
      <c r="N34" s="85">
        <f t="shared" si="28"/>
        <v>18440.010000000002</v>
      </c>
      <c r="O34" s="86">
        <f t="shared" si="29"/>
        <v>0</v>
      </c>
      <c r="P34" s="86">
        <f t="shared" si="30"/>
        <v>0</v>
      </c>
      <c r="Q34" s="87">
        <f t="shared" si="31"/>
        <v>0</v>
      </c>
      <c r="R34" s="88">
        <f t="shared" si="32"/>
        <v>18440.010000000002</v>
      </c>
      <c r="S34" s="200"/>
      <c r="T34" s="200"/>
      <c r="U34" s="200"/>
      <c r="V34" s="200"/>
      <c r="W34" s="200"/>
      <c r="X34" s="200"/>
      <c r="Y34" s="200"/>
      <c r="Z34" s="200"/>
      <c r="AA34" s="200"/>
      <c r="AB34" s="200"/>
      <c r="AC34" s="200"/>
      <c r="AD34" s="201"/>
    </row>
    <row r="35" spans="1:30" ht="30.75" customHeight="1" x14ac:dyDescent="0.2">
      <c r="A35" s="75" t="s">
        <v>188</v>
      </c>
      <c r="B35" s="60">
        <f>IF(OR(B$16="",B$16="0"),"",B34/B$16)</f>
        <v>0.29397834944668128</v>
      </c>
      <c r="C35" s="60" t="e">
        <f t="shared" ref="C35:M35" si="34">IF(OR(C$16="",C$16="0"),"",C34/C$16)</f>
        <v>#VALUE!</v>
      </c>
      <c r="D35" s="60">
        <f t="shared" si="34"/>
        <v>0.65407501995211492</v>
      </c>
      <c r="E35" s="60" t="str">
        <f t="shared" si="34"/>
        <v/>
      </c>
      <c r="F35" s="60" t="str">
        <f t="shared" si="34"/>
        <v/>
      </c>
      <c r="G35" s="60" t="str">
        <f t="shared" si="34"/>
        <v/>
      </c>
      <c r="H35" s="60" t="str">
        <f t="shared" si="34"/>
        <v/>
      </c>
      <c r="I35" s="60" t="str">
        <f t="shared" si="34"/>
        <v/>
      </c>
      <c r="J35" s="60" t="str">
        <f t="shared" si="34"/>
        <v/>
      </c>
      <c r="K35" s="60" t="str">
        <f t="shared" si="34"/>
        <v/>
      </c>
      <c r="L35" s="60" t="str">
        <f t="shared" si="34"/>
        <v/>
      </c>
      <c r="M35" s="60" t="str">
        <f t="shared" si="34"/>
        <v/>
      </c>
      <c r="N35" s="89"/>
      <c r="O35" s="60"/>
      <c r="P35" s="60"/>
      <c r="Q35" s="90"/>
      <c r="R35" s="91"/>
      <c r="S35" s="200"/>
      <c r="T35" s="200"/>
      <c r="U35" s="200"/>
      <c r="V35" s="200"/>
      <c r="W35" s="200"/>
      <c r="X35" s="200"/>
      <c r="Y35" s="200"/>
      <c r="Z35" s="200"/>
      <c r="AA35" s="200"/>
      <c r="AB35" s="200"/>
      <c r="AC35" s="200"/>
      <c r="AD35" s="201"/>
    </row>
    <row r="36" spans="1:30" ht="30.75" customHeight="1" x14ac:dyDescent="0.2">
      <c r="A36" s="75"/>
      <c r="B36" s="86"/>
      <c r="C36" s="86"/>
      <c r="D36" s="86"/>
      <c r="E36" s="86"/>
      <c r="F36" s="86"/>
      <c r="G36" s="86"/>
      <c r="H36" s="86"/>
      <c r="I36" s="86"/>
      <c r="J36" s="86"/>
      <c r="K36" s="86"/>
      <c r="L36" s="86"/>
      <c r="M36" s="86"/>
      <c r="N36" s="80"/>
      <c r="O36" s="81"/>
      <c r="P36" s="81"/>
      <c r="Q36" s="82"/>
      <c r="R36" s="83"/>
      <c r="S36" s="199"/>
      <c r="T36" s="200"/>
      <c r="U36" s="200"/>
      <c r="V36" s="200"/>
      <c r="W36" s="200"/>
      <c r="X36" s="200"/>
      <c r="Y36" s="200"/>
      <c r="Z36" s="200"/>
      <c r="AA36" s="200"/>
      <c r="AB36" s="200"/>
      <c r="AC36" s="200"/>
      <c r="AD36" s="201"/>
    </row>
    <row r="37" spans="1:30" ht="30.75" customHeight="1" x14ac:dyDescent="0.2">
      <c r="A37" s="75" t="s">
        <v>189</v>
      </c>
      <c r="B37" s="84">
        <v>1944</v>
      </c>
      <c r="C37" s="84">
        <v>0</v>
      </c>
      <c r="D37" s="84">
        <v>0</v>
      </c>
      <c r="E37" s="84"/>
      <c r="F37" s="84"/>
      <c r="G37" s="84"/>
      <c r="H37" s="84"/>
      <c r="I37" s="84"/>
      <c r="J37" s="84"/>
      <c r="K37" s="84"/>
      <c r="L37" s="84"/>
      <c r="M37" s="84"/>
      <c r="N37" s="85">
        <f t="shared" ref="N37:N38" si="35">SUM(B37:D37)</f>
        <v>1944</v>
      </c>
      <c r="O37" s="86">
        <f t="shared" ref="O37:O38" si="36">SUM(E37:G37)</f>
        <v>0</v>
      </c>
      <c r="P37" s="86">
        <f t="shared" ref="P37:P38" si="37">SUM(H37:J37)</f>
        <v>0</v>
      </c>
      <c r="Q37" s="87">
        <f t="shared" ref="Q37:Q38" si="38">SUM(K37:M37)</f>
        <v>0</v>
      </c>
      <c r="R37" s="88">
        <f t="shared" ref="R37:R38" si="39">SUM(N37:Q37)</f>
        <v>1944</v>
      </c>
      <c r="S37" s="200"/>
      <c r="T37" s="200"/>
      <c r="U37" s="200"/>
      <c r="V37" s="200"/>
      <c r="W37" s="200"/>
      <c r="X37" s="200"/>
      <c r="Y37" s="200"/>
      <c r="Z37" s="200"/>
      <c r="AA37" s="200"/>
      <c r="AB37" s="200"/>
      <c r="AC37" s="200"/>
      <c r="AD37" s="201"/>
    </row>
    <row r="38" spans="1:30" ht="30.75" customHeight="1" x14ac:dyDescent="0.2">
      <c r="A38" s="75" t="s">
        <v>190</v>
      </c>
      <c r="B38" s="84">
        <v>1175.3340000000001</v>
      </c>
      <c r="C38" s="84">
        <v>1175</v>
      </c>
      <c r="D38" s="84">
        <f>1175+1</f>
        <v>1176</v>
      </c>
      <c r="E38" s="84"/>
      <c r="F38" s="84"/>
      <c r="G38" s="84"/>
      <c r="H38" s="84"/>
      <c r="I38" s="84"/>
      <c r="J38" s="84"/>
      <c r="K38" s="84"/>
      <c r="L38" s="84"/>
      <c r="M38" s="84"/>
      <c r="N38" s="80">
        <f t="shared" si="35"/>
        <v>3526.3339999999998</v>
      </c>
      <c r="O38" s="81">
        <f t="shared" si="36"/>
        <v>0</v>
      </c>
      <c r="P38" s="81">
        <f t="shared" si="37"/>
        <v>0</v>
      </c>
      <c r="Q38" s="82">
        <f t="shared" si="38"/>
        <v>0</v>
      </c>
      <c r="R38" s="83">
        <f t="shared" si="39"/>
        <v>3526.3339999999998</v>
      </c>
      <c r="S38" s="200"/>
      <c r="T38" s="200"/>
      <c r="U38" s="200"/>
      <c r="V38" s="200"/>
      <c r="W38" s="200"/>
      <c r="X38" s="200"/>
      <c r="Y38" s="200"/>
      <c r="Z38" s="200"/>
      <c r="AA38" s="200"/>
      <c r="AB38" s="200"/>
      <c r="AC38" s="200"/>
      <c r="AD38" s="201"/>
    </row>
    <row r="39" spans="1:30" ht="30.75" customHeight="1" x14ac:dyDescent="0.2">
      <c r="A39" s="75"/>
      <c r="B39" s="86"/>
      <c r="C39" s="86"/>
      <c r="D39" s="86"/>
      <c r="E39" s="86"/>
      <c r="F39" s="86"/>
      <c r="G39" s="86"/>
      <c r="H39" s="86"/>
      <c r="I39" s="86"/>
      <c r="J39" s="86"/>
      <c r="K39" s="86"/>
      <c r="L39" s="86"/>
      <c r="M39" s="86"/>
      <c r="N39" s="80"/>
      <c r="O39" s="81"/>
      <c r="P39" s="81"/>
      <c r="Q39" s="82"/>
      <c r="R39" s="83"/>
      <c r="S39" s="199"/>
      <c r="T39" s="200"/>
      <c r="U39" s="200"/>
      <c r="V39" s="200"/>
      <c r="W39" s="200"/>
      <c r="X39" s="200"/>
      <c r="Y39" s="200"/>
      <c r="Z39" s="200"/>
      <c r="AA39" s="200"/>
      <c r="AB39" s="200"/>
      <c r="AC39" s="200"/>
      <c r="AD39" s="201"/>
    </row>
    <row r="40" spans="1:30" ht="30.75" customHeight="1" x14ac:dyDescent="0.2">
      <c r="A40" s="75" t="s">
        <v>191</v>
      </c>
      <c r="B40" s="86">
        <f>B28-B34-B37-B38</f>
        <v>4328.4960000000001</v>
      </c>
      <c r="C40" s="86" t="e">
        <f t="shared" ref="C40:D40" si="40">C28-C34-C37-C38</f>
        <v>#VALUE!</v>
      </c>
      <c r="D40" s="86">
        <f t="shared" si="40"/>
        <v>-1194.17</v>
      </c>
      <c r="E40" s="86"/>
      <c r="F40" s="86"/>
      <c r="G40" s="86"/>
      <c r="H40" s="86"/>
      <c r="I40" s="86"/>
      <c r="J40" s="86"/>
      <c r="K40" s="86"/>
      <c r="L40" s="86"/>
      <c r="M40" s="86"/>
      <c r="N40" s="85" t="e">
        <f t="shared" ref="N40:N41" si="41">SUM(B40:D40)</f>
        <v>#VALUE!</v>
      </c>
      <c r="O40" s="86">
        <f t="shared" ref="O40:O41" si="42">SUM(E40:G40)</f>
        <v>0</v>
      </c>
      <c r="P40" s="86">
        <f t="shared" ref="P40:P41" si="43">SUM(H40:J40)</f>
        <v>0</v>
      </c>
      <c r="Q40" s="87">
        <f t="shared" ref="Q40:Q41" si="44">SUM(K40:M40)</f>
        <v>0</v>
      </c>
      <c r="R40" s="88" t="e">
        <f t="shared" ref="R40:R41" si="45">SUM(N40:Q40)</f>
        <v>#VALUE!</v>
      </c>
      <c r="S40" s="200"/>
      <c r="T40" s="200"/>
      <c r="U40" s="200"/>
      <c r="V40" s="200"/>
      <c r="W40" s="200"/>
      <c r="X40" s="200"/>
      <c r="Y40" s="200"/>
      <c r="Z40" s="200"/>
      <c r="AA40" s="200"/>
      <c r="AB40" s="200"/>
      <c r="AC40" s="200"/>
      <c r="AD40" s="201"/>
    </row>
    <row r="41" spans="1:30" ht="30.75" customHeight="1" x14ac:dyDescent="0.2">
      <c r="A41" s="92" t="s">
        <v>192</v>
      </c>
      <c r="B41" s="93">
        <f>IF(OR(B$16="",B$16="0"),"",B40/B$16)</f>
        <v>0.2087178918436724</v>
      </c>
      <c r="C41" s="94" t="e">
        <f t="shared" ref="C41:M41" si="46">IF(OR(C$16="",C$16="0"),"",C40/C$16)</f>
        <v>#VALUE!</v>
      </c>
      <c r="D41" s="94">
        <f t="shared" si="46"/>
        <v>-0.127073157754722</v>
      </c>
      <c r="E41" s="94" t="str">
        <f t="shared" si="46"/>
        <v/>
      </c>
      <c r="F41" s="94" t="str">
        <f t="shared" si="46"/>
        <v/>
      </c>
      <c r="G41" s="94" t="str">
        <f t="shared" si="46"/>
        <v/>
      </c>
      <c r="H41" s="94" t="str">
        <f t="shared" si="46"/>
        <v/>
      </c>
      <c r="I41" s="94" t="str">
        <f t="shared" si="46"/>
        <v/>
      </c>
      <c r="J41" s="94" t="str">
        <f t="shared" si="46"/>
        <v/>
      </c>
      <c r="K41" s="94" t="str">
        <f t="shared" si="46"/>
        <v/>
      </c>
      <c r="L41" s="94" t="str">
        <f t="shared" si="46"/>
        <v/>
      </c>
      <c r="M41" s="95" t="str">
        <f t="shared" si="46"/>
        <v/>
      </c>
      <c r="N41" s="93" t="e">
        <f t="shared" si="41"/>
        <v>#VALUE!</v>
      </c>
      <c r="O41" s="94">
        <f t="shared" si="42"/>
        <v>0</v>
      </c>
      <c r="P41" s="94">
        <f t="shared" si="43"/>
        <v>0</v>
      </c>
      <c r="Q41" s="95">
        <f t="shared" si="44"/>
        <v>0</v>
      </c>
      <c r="R41" s="96" t="e">
        <f t="shared" si="45"/>
        <v>#VALUE!</v>
      </c>
      <c r="S41" s="210"/>
      <c r="T41" s="208"/>
      <c r="U41" s="208"/>
      <c r="V41" s="208"/>
      <c r="W41" s="208"/>
      <c r="X41" s="208"/>
      <c r="Y41" s="208"/>
      <c r="Z41" s="208"/>
      <c r="AA41" s="208"/>
      <c r="AB41" s="208"/>
      <c r="AC41" s="208"/>
      <c r="AD41" s="209"/>
    </row>
  </sheetData>
  <mergeCells count="29">
    <mergeCell ref="S37:AD37"/>
    <mergeCell ref="S38:AD38"/>
    <mergeCell ref="S39:AD39"/>
    <mergeCell ref="S40:AD40"/>
    <mergeCell ref="S41:AD41"/>
    <mergeCell ref="S36:AD36"/>
    <mergeCell ref="S25:AD25"/>
    <mergeCell ref="S26:AD26"/>
    <mergeCell ref="S27:AD27"/>
    <mergeCell ref="S28:AD28"/>
    <mergeCell ref="S29:AD29"/>
    <mergeCell ref="S30:AD30"/>
    <mergeCell ref="S31:AD31"/>
    <mergeCell ref="S32:AD32"/>
    <mergeCell ref="S33:AD33"/>
    <mergeCell ref="S34:AD34"/>
    <mergeCell ref="S35:AD35"/>
    <mergeCell ref="S24:AD24"/>
    <mergeCell ref="A10:AD10"/>
    <mergeCell ref="S13:AD13"/>
    <mergeCell ref="S15:AD15"/>
    <mergeCell ref="S16:AD16"/>
    <mergeCell ref="S17:AD17"/>
    <mergeCell ref="S18:AD18"/>
    <mergeCell ref="S19:AD19"/>
    <mergeCell ref="S20:AD20"/>
    <mergeCell ref="S21:AD21"/>
    <mergeCell ref="S22:AD22"/>
    <mergeCell ref="S23:AD23"/>
  </mergeCells>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9B498313-C9E7-4F27-8B4C-CF0E0BAF324F}">
          <x14:colorSeries rgb="FF376092"/>
          <x14:colorNegative rgb="FFD00000"/>
          <x14:colorAxis rgb="FF000000"/>
          <x14:colorMarkers rgb="FFD00000"/>
          <x14:colorFirst rgb="FFD00000"/>
          <x14:colorLast rgb="FFD00000"/>
          <x14:colorHigh rgb="FFD00000"/>
          <x14:colorLow rgb="FFD00000"/>
          <x14:sparklines>
            <x14:sparkline>
              <xm:f>'Profit Actuals Table'!B35:M35</xm:f>
              <xm:sqref>S35</xm:sqref>
            </x14:sparkline>
            <x14:sparkline>
              <xm:f>'Profit Actuals Table'!B36:M36</xm:f>
              <xm:sqref>S36</xm:sqref>
            </x14:sparkline>
          </x14:sparklines>
        </x14:sparklineGroup>
        <x14:sparklineGroup displayEmptyCellsAs="gap" xr2:uid="{06435A92-E324-461D-80A5-F32B771F4097}">
          <x14:colorSeries rgb="FF376092"/>
          <x14:colorNegative rgb="FFD00000"/>
          <x14:colorAxis rgb="FF000000"/>
          <x14:colorMarkers rgb="FFD00000"/>
          <x14:colorFirst rgb="FFD00000"/>
          <x14:colorLast rgb="FFD00000"/>
          <x14:colorHigh rgb="FFD00000"/>
          <x14:colorLow rgb="FFD00000"/>
          <x14:sparklines>
            <x14:sparkline>
              <xm:f>'Profit Actuals Table'!B41:M41</xm:f>
              <xm:sqref>S41</xm:sqref>
            </x14:sparkline>
          </x14:sparklines>
        </x14:sparklineGroup>
        <x14:sparklineGroup displayEmptyCellsAs="gap" xr2:uid="{37ED7B94-EC39-48AC-B34C-C54E9FE51C52}">
          <x14:colorSeries rgb="FF376092"/>
          <x14:colorNegative rgb="FFD00000"/>
          <x14:colorAxis rgb="FF000000"/>
          <x14:colorMarkers rgb="FFD00000"/>
          <x14:colorFirst rgb="FFD00000"/>
          <x14:colorLast rgb="FFD00000"/>
          <x14:colorHigh rgb="FFD00000"/>
          <x14:colorLow rgb="FFD00000"/>
          <x14:sparklines>
            <x14:sparkline>
              <xm:f>'Profit Actuals Table'!B40:M40</xm:f>
              <xm:sqref>S40</xm:sqref>
            </x14:sparkline>
          </x14:sparklines>
        </x14:sparklineGroup>
        <x14:sparklineGroup displayEmptyCellsAs="gap" xr2:uid="{AE857833-3055-4E67-AE8D-A40B759C6523}">
          <x14:colorSeries rgb="FF376092"/>
          <x14:colorNegative rgb="FFD00000"/>
          <x14:colorAxis rgb="FF000000"/>
          <x14:colorMarkers rgb="FFD00000"/>
          <x14:colorFirst rgb="FFD00000"/>
          <x14:colorLast rgb="FFD00000"/>
          <x14:colorHigh rgb="FFD00000"/>
          <x14:colorLow rgb="FFD00000"/>
          <x14:sparklines>
            <x14:sparkline>
              <xm:f>'Profit Actuals Table'!B38:M38</xm:f>
              <xm:sqref>S38</xm:sqref>
            </x14:sparkline>
            <x14:sparkline>
              <xm:f>'Profit Actuals Table'!B39:M39</xm:f>
              <xm:sqref>S39</xm:sqref>
            </x14:sparkline>
          </x14:sparklines>
        </x14:sparklineGroup>
        <x14:sparklineGroup displayEmptyCellsAs="gap" xr2:uid="{D99369A1-A7A9-4561-902B-250AA50A5F28}">
          <x14:colorSeries rgb="FF376092"/>
          <x14:colorNegative rgb="FFD00000"/>
          <x14:colorAxis rgb="FF000000"/>
          <x14:colorMarkers rgb="FFD00000"/>
          <x14:colorFirst rgb="FFD00000"/>
          <x14:colorLast rgb="FFD00000"/>
          <x14:colorHigh rgb="FFD00000"/>
          <x14:colorLow rgb="FFD00000"/>
          <x14:sparklines>
            <x14:sparkline>
              <xm:f>'Profit Actuals Table'!B37:M37</xm:f>
              <xm:sqref>S37</xm:sqref>
            </x14:sparkline>
          </x14:sparklines>
        </x14:sparklineGroup>
        <x14:sparklineGroup displayEmptyCellsAs="gap" xr2:uid="{49533783-A85C-4BA3-9A86-E6747C356797}">
          <x14:colorSeries rgb="FF376092"/>
          <x14:colorNegative rgb="FFD00000"/>
          <x14:colorAxis rgb="FF000000"/>
          <x14:colorMarkers rgb="FFD00000"/>
          <x14:colorFirst rgb="FFD00000"/>
          <x14:colorLast rgb="FFD00000"/>
          <x14:colorHigh rgb="FFD00000"/>
          <x14:colorLow rgb="FFD00000"/>
          <x14:sparklines>
            <x14:sparkline>
              <xm:f>'Profit Actuals Table'!B31:M31</xm:f>
              <xm:sqref>S31</xm:sqref>
            </x14:sparkline>
            <x14:sparkline>
              <xm:f>'Profit Actuals Table'!B32:M32</xm:f>
              <xm:sqref>S32</xm:sqref>
            </x14:sparkline>
            <x14:sparkline>
              <xm:f>'Profit Actuals Table'!B33:M33</xm:f>
              <xm:sqref>S33</xm:sqref>
            </x14:sparkline>
            <x14:sparkline>
              <xm:f>'Profit Actuals Table'!B34:M34</xm:f>
              <xm:sqref>S34</xm:sqref>
            </x14:sparkline>
          </x14:sparklines>
        </x14:sparklineGroup>
        <x14:sparklineGroup displayEmptyCellsAs="gap" xr2:uid="{5EE207A0-9B2F-4955-8E9E-C462ECD8D373}">
          <x14:colorSeries rgb="FF376092"/>
          <x14:colorNegative rgb="FFD00000"/>
          <x14:colorAxis rgb="FF000000"/>
          <x14:colorMarkers rgb="FFD00000"/>
          <x14:colorFirst rgb="FFD00000"/>
          <x14:colorLast rgb="FFD00000"/>
          <x14:colorHigh rgb="FFD00000"/>
          <x14:colorLow rgb="FFD00000"/>
          <x14:sparklines>
            <x14:sparkline>
              <xm:f>'Profit Actuals Table'!B29:M29</xm:f>
              <xm:sqref>S29</xm:sqref>
            </x14:sparkline>
            <x14:sparkline>
              <xm:f>'Profit Actuals Table'!B30:M30</xm:f>
              <xm:sqref>S30</xm:sqref>
            </x14:sparkline>
          </x14:sparklines>
        </x14:sparklineGroup>
        <x14:sparklineGroup displayEmptyCellsAs="gap" xr2:uid="{AA8BA5D7-2C38-412C-8B25-19C39ED21F15}">
          <x14:colorSeries rgb="FF376092"/>
          <x14:colorNegative rgb="FFD00000"/>
          <x14:colorAxis rgb="FF000000"/>
          <x14:colorMarkers rgb="FFD00000"/>
          <x14:colorFirst rgb="FFD00000"/>
          <x14:colorLast rgb="FFD00000"/>
          <x14:colorHigh rgb="FFD00000"/>
          <x14:colorLow rgb="FFD00000"/>
          <x14:sparklines>
            <x14:sparkline>
              <xm:f>'Profit Actuals Table'!B28:M28</xm:f>
              <xm:sqref>S28</xm:sqref>
            </x14:sparkline>
          </x14:sparklines>
        </x14:sparklineGroup>
        <x14:sparklineGroup displayEmptyCellsAs="gap" xr2:uid="{70149AEB-93DA-4226-9541-FEF60B6348F1}">
          <x14:colorSeries rgb="FF376092"/>
          <x14:colorNegative rgb="FFD00000"/>
          <x14:colorAxis rgb="FF000000"/>
          <x14:colorMarkers rgb="FFD00000"/>
          <x14:colorFirst rgb="FFD00000"/>
          <x14:colorLast rgb="FFD00000"/>
          <x14:colorHigh rgb="FFD00000"/>
          <x14:colorLow rgb="FFD00000"/>
          <x14:sparklines>
            <x14:sparkline>
              <xm:f>'Profit Actuals Table'!B26:M26</xm:f>
              <xm:sqref>S26</xm:sqref>
            </x14:sparkline>
            <x14:sparkline>
              <xm:f>'Profit Actuals Table'!B27:M27</xm:f>
              <xm:sqref>S27</xm:sqref>
            </x14:sparkline>
          </x14:sparklines>
        </x14:sparklineGroup>
        <x14:sparklineGroup displayEmptyCellsAs="gap" xr2:uid="{14498D00-E561-43B7-8C51-D7950372618B}">
          <x14:colorSeries rgb="FF376092"/>
          <x14:colorNegative rgb="FFD00000"/>
          <x14:colorAxis rgb="FF000000"/>
          <x14:colorMarkers rgb="FFD00000"/>
          <x14:colorFirst rgb="FFD00000"/>
          <x14:colorLast rgb="FFD00000"/>
          <x14:colorHigh rgb="FFD00000"/>
          <x14:colorLow rgb="FFD00000"/>
          <x14:sparklines>
            <x14:sparkline>
              <xm:f>'Profit Actuals Table'!B25:M25</xm:f>
              <xm:sqref>S25</xm:sqref>
            </x14:sparkline>
          </x14:sparklines>
        </x14:sparklineGroup>
        <x14:sparklineGroup displayEmptyCellsAs="gap" xr2:uid="{7CFD9B2F-4C54-46DC-BF8F-1CACB197957D}">
          <x14:colorSeries rgb="FF376092"/>
          <x14:colorNegative rgb="FFD00000"/>
          <x14:colorAxis rgb="FF000000"/>
          <x14:colorMarkers rgb="FFD00000"/>
          <x14:colorFirst rgb="FFD00000"/>
          <x14:colorLast rgb="FFD00000"/>
          <x14:colorHigh rgb="FFD00000"/>
          <x14:colorLow rgb="FFD00000"/>
          <x14:sparklines>
            <x14:sparkline>
              <xm:f>'Profit Actuals Table'!B23:M23</xm:f>
              <xm:sqref>S23</xm:sqref>
            </x14:sparkline>
            <x14:sparkline>
              <xm:f>'Profit Actuals Table'!B24:M24</xm:f>
              <xm:sqref>S24</xm:sqref>
            </x14:sparkline>
          </x14:sparklines>
        </x14:sparklineGroup>
        <x14:sparklineGroup displayEmptyCellsAs="gap" xr2:uid="{16E20BCC-24C8-4901-B664-6865BFC51522}">
          <x14:colorSeries rgb="FF376092"/>
          <x14:colorNegative rgb="FFD00000"/>
          <x14:colorAxis rgb="FF000000"/>
          <x14:colorMarkers rgb="FFD00000"/>
          <x14:colorFirst rgb="FFD00000"/>
          <x14:colorLast rgb="FFD00000"/>
          <x14:colorHigh rgb="FFD00000"/>
          <x14:colorLow rgb="FFD00000"/>
          <x14:sparklines>
            <x14:sparkline>
              <xm:f>'Profit Actuals Table'!B22:M22</xm:f>
              <xm:sqref>S22</xm:sqref>
            </x14:sparkline>
          </x14:sparklines>
        </x14:sparklineGroup>
        <x14:sparklineGroup displayEmptyCellsAs="gap" xr2:uid="{5C9F5E14-7632-45B3-8309-80B28A9439DA}">
          <x14:colorSeries rgb="FF376092"/>
          <x14:colorNegative rgb="FFD00000"/>
          <x14:colorAxis rgb="FF000000"/>
          <x14:colorMarkers rgb="FFD00000"/>
          <x14:colorFirst rgb="FFD00000"/>
          <x14:colorLast rgb="FFD00000"/>
          <x14:colorHigh rgb="FFD00000"/>
          <x14:colorLow rgb="FFD00000"/>
          <x14:sparklines>
            <x14:sparkline>
              <xm:f>'Profit Actuals Table'!B20:M20</xm:f>
              <xm:sqref>S20</xm:sqref>
            </x14:sparkline>
            <x14:sparkline>
              <xm:f>'Profit Actuals Table'!B21:M21</xm:f>
              <xm:sqref>S21</xm:sqref>
            </x14:sparkline>
          </x14:sparklines>
        </x14:sparklineGroup>
        <x14:sparklineGroup displayEmptyCellsAs="gap" xr2:uid="{966A9B22-FF5B-4CD4-91E4-71204F78CA4D}">
          <x14:colorSeries rgb="FF376092"/>
          <x14:colorNegative rgb="FFD00000"/>
          <x14:colorAxis rgb="FF000000"/>
          <x14:colorMarkers rgb="FFD00000"/>
          <x14:colorFirst rgb="FFD00000"/>
          <x14:colorLast rgb="FFD00000"/>
          <x14:colorHigh rgb="FFD00000"/>
          <x14:colorLow rgb="FFD00000"/>
          <x14:sparklines>
            <x14:sparkline>
              <xm:f>'Profit Actuals Table'!B19:M19</xm:f>
              <xm:sqref>S19</xm:sqref>
            </x14:sparkline>
          </x14:sparklines>
        </x14:sparklineGroup>
        <x14:sparklineGroup displayEmptyCellsAs="gap" xr2:uid="{814B459A-9768-491A-A878-555AB9E0CCC4}">
          <x14:colorSeries rgb="FF376092"/>
          <x14:colorNegative rgb="FFD00000"/>
          <x14:colorAxis rgb="FF000000"/>
          <x14:colorMarkers rgb="FFD00000"/>
          <x14:colorFirst rgb="FFD00000"/>
          <x14:colorLast rgb="FFD00000"/>
          <x14:colorHigh rgb="FFD00000"/>
          <x14:colorLow rgb="FFD00000"/>
          <x14:sparklines>
            <x14:sparkline>
              <xm:f>'Profit Actuals Table'!B18:M18</xm:f>
              <xm:sqref>S18</xm:sqref>
            </x14:sparkline>
          </x14:sparklines>
        </x14:sparklineGroup>
        <x14:sparklineGroup displayEmptyCellsAs="gap" xr2:uid="{B195EF12-5308-471B-9693-5741DF0B44F0}">
          <x14:colorSeries rgb="FF376092"/>
          <x14:colorNegative rgb="FFD00000"/>
          <x14:colorAxis rgb="FF000000"/>
          <x14:colorMarkers rgb="FFD00000"/>
          <x14:colorFirst rgb="FFD00000"/>
          <x14:colorLast rgb="FFD00000"/>
          <x14:colorHigh rgb="FFD00000"/>
          <x14:colorLow rgb="FFD00000"/>
          <x14:sparklines>
            <x14:sparkline>
              <xm:f>'Profit Actuals Table'!B15:M15</xm:f>
              <xm:sqref>S15</xm:sqref>
            </x14:sparkline>
          </x14:sparklines>
        </x14:sparklineGroup>
        <x14:sparklineGroup displayEmptyCellsAs="gap" xr2:uid="{A35D93B2-B2CD-4FA9-95F7-EA92E0C8F9E9}">
          <x14:colorSeries rgb="FF376092"/>
          <x14:colorNegative rgb="FFD00000"/>
          <x14:colorAxis rgb="FF000000"/>
          <x14:colorMarkers rgb="FFD00000"/>
          <x14:colorFirst rgb="FFD00000"/>
          <x14:colorLast rgb="FFD00000"/>
          <x14:colorHigh rgb="FFD00000"/>
          <x14:colorLow rgb="FFD00000"/>
          <x14:sparklines>
            <x14:sparkline>
              <xm:f>'Profit Actuals Table'!B16:M16</xm:f>
              <xm:sqref>S16</xm:sqref>
            </x14:sparkline>
            <x14:sparkline>
              <xm:f>'Profit Actuals Table'!B17:M17</xm:f>
              <xm:sqref>S17</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5B3F0-B40E-40CF-BBDE-CADED30C1DCD}">
  <dimension ref="A1:K15"/>
  <sheetViews>
    <sheetView showGridLines="0" tabSelected="1" workbookViewId="0">
      <selection activeCell="T29" sqref="T29"/>
    </sheetView>
  </sheetViews>
  <sheetFormatPr defaultRowHeight="12" x14ac:dyDescent="0.2"/>
  <sheetData>
    <row r="1" spans="1:11" ht="15.75" x14ac:dyDescent="0.25">
      <c r="A1" s="156" t="s">
        <v>0</v>
      </c>
    </row>
    <row r="2" spans="1:11" ht="15.75" x14ac:dyDescent="0.25">
      <c r="A2" s="156" t="s">
        <v>1</v>
      </c>
    </row>
    <row r="3" spans="1:11" ht="15.75" x14ac:dyDescent="0.25">
      <c r="A3" s="156" t="s">
        <v>431</v>
      </c>
    </row>
    <row r="4" spans="1:11" ht="15.75" x14ac:dyDescent="0.25">
      <c r="A4" s="156" t="s">
        <v>432</v>
      </c>
    </row>
    <row r="7" spans="1:11" x14ac:dyDescent="0.2">
      <c r="A7" s="211" t="s">
        <v>433</v>
      </c>
      <c r="B7" s="211"/>
      <c r="C7" s="211"/>
      <c r="D7" s="211"/>
      <c r="E7" s="211"/>
      <c r="F7" s="211"/>
      <c r="G7" s="211"/>
      <c r="H7" s="211"/>
      <c r="I7" s="211"/>
      <c r="J7" s="211"/>
      <c r="K7" s="211"/>
    </row>
    <row r="8" spans="1:11" x14ac:dyDescent="0.2">
      <c r="A8" s="211"/>
      <c r="B8" s="211"/>
      <c r="C8" s="211"/>
      <c r="D8" s="211"/>
      <c r="E8" s="211"/>
      <c r="F8" s="211"/>
      <c r="G8" s="211"/>
      <c r="H8" s="211"/>
      <c r="I8" s="211"/>
      <c r="J8" s="211"/>
      <c r="K8" s="211"/>
    </row>
    <row r="9" spans="1:11" x14ac:dyDescent="0.2">
      <c r="A9" s="211"/>
      <c r="B9" s="211"/>
      <c r="C9" s="211"/>
      <c r="D9" s="211"/>
      <c r="E9" s="211"/>
      <c r="F9" s="211"/>
      <c r="G9" s="211"/>
      <c r="H9" s="211"/>
      <c r="I9" s="211"/>
      <c r="J9" s="211"/>
      <c r="K9" s="211"/>
    </row>
    <row r="10" spans="1:11" x14ac:dyDescent="0.2">
      <c r="A10" s="211"/>
      <c r="B10" s="211"/>
      <c r="C10" s="211"/>
      <c r="D10" s="211"/>
      <c r="E10" s="211"/>
      <c r="F10" s="211"/>
      <c r="G10" s="211"/>
      <c r="H10" s="211"/>
      <c r="I10" s="211"/>
      <c r="J10" s="211"/>
      <c r="K10" s="211"/>
    </row>
    <row r="11" spans="1:11" x14ac:dyDescent="0.2">
      <c r="A11" s="211"/>
      <c r="B11" s="211"/>
      <c r="C11" s="211"/>
      <c r="D11" s="211"/>
      <c r="E11" s="211"/>
      <c r="F11" s="211"/>
      <c r="G11" s="211"/>
      <c r="H11" s="211"/>
      <c r="I11" s="211"/>
      <c r="J11" s="211"/>
      <c r="K11" s="211"/>
    </row>
    <row r="12" spans="1:11" x14ac:dyDescent="0.2">
      <c r="A12" s="211"/>
      <c r="B12" s="211"/>
      <c r="C12" s="211"/>
      <c r="D12" s="211"/>
      <c r="E12" s="211"/>
      <c r="F12" s="211"/>
      <c r="G12" s="211"/>
      <c r="H12" s="211"/>
      <c r="I12" s="211"/>
      <c r="J12" s="211"/>
      <c r="K12" s="211"/>
    </row>
    <row r="13" spans="1:11" x14ac:dyDescent="0.2">
      <c r="A13" s="211"/>
      <c r="B13" s="211"/>
      <c r="C13" s="211"/>
      <c r="D13" s="211"/>
      <c r="E13" s="211"/>
      <c r="F13" s="211"/>
      <c r="G13" s="211"/>
      <c r="H13" s="211"/>
      <c r="I13" s="211"/>
      <c r="J13" s="211"/>
      <c r="K13" s="211"/>
    </row>
    <row r="14" spans="1:11" x14ac:dyDescent="0.2">
      <c r="A14" s="211"/>
      <c r="B14" s="211"/>
      <c r="C14" s="211"/>
      <c r="D14" s="211"/>
      <c r="E14" s="211"/>
      <c r="F14" s="211"/>
      <c r="G14" s="211"/>
      <c r="H14" s="211"/>
      <c r="I14" s="211"/>
      <c r="J14" s="211"/>
      <c r="K14" s="211"/>
    </row>
    <row r="15" spans="1:11" x14ac:dyDescent="0.2">
      <c r="A15" s="211"/>
      <c r="B15" s="211"/>
      <c r="C15" s="211"/>
      <c r="D15" s="211"/>
      <c r="E15" s="211"/>
      <c r="F15" s="211"/>
      <c r="G15" s="211"/>
      <c r="H15" s="211"/>
      <c r="I15" s="211"/>
      <c r="J15" s="211"/>
      <c r="K15" s="211"/>
    </row>
  </sheetData>
  <sheetProtection algorithmName="SHA-512" hashValue="fTn2fAaYLrfutyoeV9CHjdbqOt3h8MiR8OrKEutxdMMGUnkcbXuuYdi0YU01Yo5NWlWOHPJeyWlXik9fhz+yVQ==" saltValue="eR5yjeNMYD2KDYUpaiz/rg==" spinCount="100000" sheet="1" objects="1" scenarios="1" selectLockedCells="1" selectUnlockedCells="1"/>
  <mergeCells count="1">
    <mergeCell ref="A7:K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B652-7EDC-4A86-A619-CB989D3D71D3}">
  <dimension ref="B5:E40"/>
  <sheetViews>
    <sheetView showGridLines="0" topLeftCell="A13" zoomScale="70" zoomScaleNormal="70" workbookViewId="0">
      <selection activeCell="L18" sqref="L18"/>
    </sheetView>
  </sheetViews>
  <sheetFormatPr defaultRowHeight="12" x14ac:dyDescent="0.2"/>
  <cols>
    <col min="2" max="2" width="3.33203125" customWidth="1"/>
    <col min="3" max="3" width="20.33203125" style="109" customWidth="1"/>
    <col min="4" max="4" width="4.33203125" style="109" customWidth="1"/>
    <col min="5" max="5" width="59.83203125" customWidth="1"/>
  </cols>
  <sheetData>
    <row r="5" spans="2:5" ht="12.75" customHeight="1" x14ac:dyDescent="0.2"/>
    <row r="6" spans="2:5" ht="42.75" customHeight="1" x14ac:dyDescent="0.2">
      <c r="B6" s="216" t="s">
        <v>2</v>
      </c>
      <c r="C6" s="217"/>
      <c r="D6" s="217"/>
      <c r="E6" s="218"/>
    </row>
    <row r="7" spans="2:5" ht="38.25" customHeight="1" x14ac:dyDescent="0.2">
      <c r="B7" s="213" t="s">
        <v>425</v>
      </c>
      <c r="C7" s="214"/>
      <c r="D7" s="214"/>
      <c r="E7" s="215"/>
    </row>
    <row r="8" spans="2:5" ht="21.75" customHeight="1" x14ac:dyDescent="0.2">
      <c r="B8" s="165"/>
      <c r="C8" s="166"/>
      <c r="D8" s="166"/>
      <c r="E8" s="163"/>
    </row>
    <row r="9" spans="2:5" x14ac:dyDescent="0.2">
      <c r="B9" s="121"/>
      <c r="C9" s="153"/>
      <c r="D9" s="153"/>
      <c r="E9" s="120"/>
    </row>
    <row r="10" spans="2:5" ht="21" customHeight="1" x14ac:dyDescent="0.2">
      <c r="B10" s="121"/>
      <c r="C10" s="212" t="s">
        <v>422</v>
      </c>
      <c r="D10" s="153"/>
      <c r="E10" s="171" t="s">
        <v>424</v>
      </c>
    </row>
    <row r="11" spans="2:5" ht="21" customHeight="1" x14ac:dyDescent="0.2">
      <c r="B11" s="121"/>
      <c r="C11" s="212"/>
      <c r="D11" s="153"/>
      <c r="E11" s="170" t="s">
        <v>423</v>
      </c>
    </row>
    <row r="12" spans="2:5" x14ac:dyDescent="0.2">
      <c r="B12" s="121"/>
      <c r="C12" s="153"/>
      <c r="D12" s="153"/>
      <c r="E12" s="120"/>
    </row>
    <row r="13" spans="2:5" x14ac:dyDescent="0.2">
      <c r="B13" s="121"/>
      <c r="C13" s="153"/>
      <c r="D13" s="153"/>
      <c r="E13" s="120"/>
    </row>
    <row r="14" spans="2:5" ht="20.25" x14ac:dyDescent="0.2">
      <c r="B14" s="121"/>
      <c r="C14" s="219" t="s">
        <v>405</v>
      </c>
      <c r="D14" s="160"/>
      <c r="E14" s="157"/>
    </row>
    <row r="15" spans="2:5" ht="18" customHeight="1" x14ac:dyDescent="0.2">
      <c r="B15" s="121"/>
      <c r="C15" s="219"/>
      <c r="D15" s="160"/>
      <c r="E15" s="157"/>
    </row>
    <row r="16" spans="2:5" ht="18" customHeight="1" x14ac:dyDescent="0.2">
      <c r="B16" s="121"/>
      <c r="C16" s="219"/>
      <c r="D16" s="160"/>
      <c r="E16" s="157"/>
    </row>
    <row r="17" spans="2:5" ht="20.25" x14ac:dyDescent="0.2">
      <c r="B17" s="121"/>
      <c r="C17" s="159"/>
      <c r="D17" s="159"/>
      <c r="E17" s="157"/>
    </row>
    <row r="18" spans="2:5" ht="20.25" x14ac:dyDescent="0.2">
      <c r="B18" s="121"/>
      <c r="C18" s="159"/>
      <c r="D18" s="159"/>
      <c r="E18" s="157"/>
    </row>
    <row r="19" spans="2:5" ht="20.25" x14ac:dyDescent="0.2">
      <c r="B19" s="121"/>
      <c r="C19" s="219" t="s">
        <v>406</v>
      </c>
      <c r="D19" s="160"/>
      <c r="E19" s="157"/>
    </row>
    <row r="20" spans="2:5" ht="20.25" x14ac:dyDescent="0.2">
      <c r="B20" s="121"/>
      <c r="C20" s="219"/>
      <c r="D20" s="160"/>
      <c r="E20" s="157"/>
    </row>
    <row r="21" spans="2:5" ht="20.25" x14ac:dyDescent="0.2">
      <c r="B21" s="121"/>
      <c r="C21" s="159"/>
      <c r="D21" s="159"/>
      <c r="E21" s="157"/>
    </row>
    <row r="22" spans="2:5" ht="20.25" x14ac:dyDescent="0.2">
      <c r="B22" s="121"/>
      <c r="C22" s="159"/>
      <c r="D22" s="159"/>
      <c r="E22" s="157"/>
    </row>
    <row r="23" spans="2:5" ht="20.25" x14ac:dyDescent="0.2">
      <c r="B23" s="121"/>
      <c r="C23" s="219" t="s">
        <v>407</v>
      </c>
      <c r="D23" s="160"/>
      <c r="E23" s="157"/>
    </row>
    <row r="24" spans="2:5" ht="20.25" customHeight="1" x14ac:dyDescent="0.2">
      <c r="B24" s="121"/>
      <c r="C24" s="219"/>
      <c r="D24" s="160"/>
      <c r="E24" s="157"/>
    </row>
    <row r="25" spans="2:5" ht="20.25" customHeight="1" x14ac:dyDescent="0.2">
      <c r="B25" s="121"/>
      <c r="C25" s="219"/>
      <c r="D25" s="160"/>
      <c r="E25" s="157"/>
    </row>
    <row r="26" spans="2:5" ht="20.25" customHeight="1" x14ac:dyDescent="0.2">
      <c r="B26" s="121"/>
      <c r="C26" s="160"/>
      <c r="D26" s="160"/>
      <c r="E26" s="157"/>
    </row>
    <row r="27" spans="2:5" ht="18" customHeight="1" x14ac:dyDescent="0.2">
      <c r="B27" s="121"/>
      <c r="C27" s="159"/>
      <c r="D27" s="159"/>
      <c r="E27" s="157"/>
    </row>
    <row r="28" spans="2:5" ht="20.25" x14ac:dyDescent="0.2">
      <c r="B28" s="121"/>
      <c r="C28" s="219" t="s">
        <v>182</v>
      </c>
      <c r="D28" s="160"/>
      <c r="E28" s="157"/>
    </row>
    <row r="29" spans="2:5" ht="20.25" x14ac:dyDescent="0.2">
      <c r="B29" s="121"/>
      <c r="C29" s="219"/>
      <c r="D29" s="160"/>
      <c r="E29" s="157"/>
    </row>
    <row r="30" spans="2:5" ht="20.25" x14ac:dyDescent="0.2">
      <c r="B30" s="121"/>
      <c r="C30" s="159"/>
      <c r="D30" s="159"/>
      <c r="E30" s="157"/>
    </row>
    <row r="31" spans="2:5" ht="20.25" x14ac:dyDescent="0.2">
      <c r="B31" s="121"/>
      <c r="C31" s="159"/>
      <c r="D31" s="159"/>
      <c r="E31" s="157"/>
    </row>
    <row r="32" spans="2:5" ht="20.25" x14ac:dyDescent="0.2">
      <c r="B32" s="121"/>
      <c r="C32" s="219" t="s">
        <v>58</v>
      </c>
      <c r="D32" s="160"/>
      <c r="E32" s="157"/>
    </row>
    <row r="33" spans="2:5" ht="20.25" x14ac:dyDescent="0.2">
      <c r="B33" s="121"/>
      <c r="C33" s="219"/>
      <c r="D33" s="160"/>
      <c r="E33" s="157"/>
    </row>
    <row r="34" spans="2:5" ht="20.25" x14ac:dyDescent="0.2">
      <c r="B34" s="121"/>
      <c r="C34" s="159"/>
      <c r="D34" s="159"/>
      <c r="E34" s="157"/>
    </row>
    <row r="35" spans="2:5" ht="20.25" x14ac:dyDescent="0.2">
      <c r="B35" s="121"/>
      <c r="C35" s="159"/>
      <c r="D35" s="159"/>
      <c r="E35" s="157"/>
    </row>
    <row r="36" spans="2:5" ht="20.25" x14ac:dyDescent="0.2">
      <c r="B36" s="121"/>
      <c r="C36" s="219" t="s">
        <v>408</v>
      </c>
      <c r="D36" s="160"/>
      <c r="E36" s="157"/>
    </row>
    <row r="37" spans="2:5" ht="20.25" x14ac:dyDescent="0.2">
      <c r="B37" s="121"/>
      <c r="C37" s="219"/>
      <c r="D37" s="160"/>
      <c r="E37" s="157"/>
    </row>
    <row r="38" spans="2:5" ht="20.25" x14ac:dyDescent="0.2">
      <c r="B38" s="161"/>
      <c r="C38" s="162"/>
      <c r="D38" s="162"/>
      <c r="E38" s="158"/>
    </row>
    <row r="39" spans="2:5" ht="20.25" x14ac:dyDescent="0.2">
      <c r="C39" s="123"/>
      <c r="D39" s="123"/>
      <c r="E39" s="122"/>
    </row>
    <row r="40" spans="2:5" ht="18" x14ac:dyDescent="0.2">
      <c r="C40" s="122"/>
      <c r="D40" s="122"/>
      <c r="E40" s="122"/>
    </row>
  </sheetData>
  <sheetProtection selectLockedCells="1" selectUnlockedCells="1"/>
  <mergeCells count="9">
    <mergeCell ref="C10:C11"/>
    <mergeCell ref="B7:E7"/>
    <mergeCell ref="B6:E6"/>
    <mergeCell ref="C36:C37"/>
    <mergeCell ref="C23:C25"/>
    <mergeCell ref="C14:C16"/>
    <mergeCell ref="C19:C20"/>
    <mergeCell ref="C28:C29"/>
    <mergeCell ref="C32:C3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EBA7-16CA-4A69-AF71-D9C88A2F80FC}">
  <dimension ref="B3:L37"/>
  <sheetViews>
    <sheetView showGridLines="0" zoomScale="80" zoomScaleNormal="80" workbookViewId="0">
      <selection activeCell="V33" sqref="V33"/>
    </sheetView>
  </sheetViews>
  <sheetFormatPr defaultRowHeight="12" x14ac:dyDescent="0.2"/>
  <cols>
    <col min="3" max="4" width="13.33203125" customWidth="1"/>
    <col min="5" max="5" width="14" customWidth="1"/>
    <col min="6" max="6" width="13.5" customWidth="1"/>
    <col min="7" max="8" width="15.6640625" customWidth="1"/>
    <col min="10" max="10" width="14.83203125" customWidth="1"/>
  </cols>
  <sheetData>
    <row r="3" spans="2:12" s="164" customFormat="1" ht="33" customHeight="1" x14ac:dyDescent="0.2">
      <c r="B3" s="220" t="s">
        <v>434</v>
      </c>
      <c r="C3" s="221"/>
      <c r="D3" s="221"/>
      <c r="E3" s="221"/>
      <c r="F3" s="221"/>
      <c r="G3" s="221"/>
      <c r="H3" s="221"/>
      <c r="I3" s="221"/>
      <c r="J3" s="221"/>
      <c r="K3" s="221"/>
      <c r="L3" s="221"/>
    </row>
    <row r="4" spans="2:12" s="97" customFormat="1" ht="41.25" customHeight="1" x14ac:dyDescent="0.2">
      <c r="B4" s="221"/>
      <c r="C4" s="221"/>
      <c r="D4" s="221"/>
      <c r="E4" s="221"/>
      <c r="F4" s="221"/>
      <c r="G4" s="221"/>
      <c r="H4" s="221"/>
      <c r="I4" s="221"/>
      <c r="J4" s="221"/>
      <c r="K4" s="221"/>
      <c r="L4" s="221"/>
    </row>
    <row r="33" spans="6:10" ht="18" x14ac:dyDescent="0.25">
      <c r="F33" s="172">
        <v>2021</v>
      </c>
      <c r="G33" s="173" t="s">
        <v>411</v>
      </c>
      <c r="H33" s="174" t="s">
        <v>410</v>
      </c>
      <c r="I33" s="169"/>
      <c r="J33" s="169"/>
    </row>
    <row r="34" spans="6:10" ht="18" x14ac:dyDescent="0.25">
      <c r="F34" s="175" t="s">
        <v>146</v>
      </c>
      <c r="G34" s="176">
        <f>GETPIVOTDATA("Sales for Month",'[1]Total Sales by Mth'!$A$6,"Months",1)</f>
        <v>20738.5</v>
      </c>
      <c r="H34" s="177">
        <v>18000</v>
      </c>
      <c r="I34" s="167"/>
      <c r="J34" s="168"/>
    </row>
    <row r="35" spans="6:10" ht="18" x14ac:dyDescent="0.25">
      <c r="F35" s="178" t="s">
        <v>147</v>
      </c>
      <c r="G35" s="179">
        <f>GETPIVOTDATA("Sales for Month",'[1]Total Sales by Mth'!$A$6,"Months",2)</f>
        <v>7546.375</v>
      </c>
      <c r="H35" s="180">
        <v>10000</v>
      </c>
      <c r="I35" s="167"/>
      <c r="J35" s="168"/>
    </row>
    <row r="36" spans="6:10" ht="18" x14ac:dyDescent="0.25">
      <c r="F36" s="181" t="s">
        <v>148</v>
      </c>
      <c r="G36" s="182">
        <f>GETPIVOTDATA("Sales for Month",'[1]Total Sales by Mth'!$A$6,"Months",3)</f>
        <v>9397.5</v>
      </c>
      <c r="H36" s="183">
        <v>10000</v>
      </c>
      <c r="I36" s="167"/>
      <c r="J36" s="168"/>
    </row>
    <row r="37" spans="6:10" ht="18" x14ac:dyDescent="0.25">
      <c r="F37" s="184" t="s">
        <v>162</v>
      </c>
      <c r="G37" s="185">
        <f>SUM(G34:G36)</f>
        <v>37682.375</v>
      </c>
      <c r="H37" s="186">
        <v>38000</v>
      </c>
      <c r="I37" s="167"/>
      <c r="J37" s="168"/>
    </row>
  </sheetData>
  <sheetProtection algorithmName="SHA-512" hashValue="AzVR3vquOCmOUI7/YazeaqTiTXt+a3kcUBcgzs93ivgPZ/BlJUqqIYp8HJfgymf8zfyq+8K00H1oZZjanwwqQg==" saltValue="Bf/nubpiR34VM4fKo1dpZA==" spinCount="100000" sheet="1" objects="1" scenarios="1" selectLockedCells="1" selectUnlockedCells="1"/>
  <mergeCells count="1">
    <mergeCell ref="B3:L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60DA8-782D-4548-8126-60D6EBFE1BD4}">
  <dimension ref="B1:W199"/>
  <sheetViews>
    <sheetView showGridLines="0" zoomScale="75" zoomScaleNormal="75" workbookViewId="0">
      <selection activeCell="AD38" sqref="AD38"/>
    </sheetView>
  </sheetViews>
  <sheetFormatPr defaultRowHeight="12" x14ac:dyDescent="0.2"/>
  <cols>
    <col min="7" max="7" width="4.83203125" style="154" customWidth="1"/>
    <col min="8" max="8" width="5.1640625" style="153" bestFit="1" customWidth="1"/>
    <col min="12" max="12" width="3.83203125" customWidth="1"/>
    <col min="16" max="16" width="4" customWidth="1"/>
    <col min="17" max="17" width="3.83203125" customWidth="1"/>
  </cols>
  <sheetData>
    <row r="1" spans="2:23" ht="20.25" customHeight="1" x14ac:dyDescent="0.2"/>
    <row r="2" spans="2:23" ht="6" hidden="1" customHeight="1" x14ac:dyDescent="0.2">
      <c r="B2" s="187"/>
      <c r="C2" s="187"/>
      <c r="D2" s="187"/>
      <c r="E2" s="187"/>
      <c r="F2" s="187"/>
      <c r="G2" s="188"/>
      <c r="H2" s="189"/>
      <c r="I2" s="187"/>
      <c r="J2" s="187"/>
      <c r="K2" s="187"/>
      <c r="L2" s="187"/>
      <c r="M2" s="187"/>
      <c r="N2" s="187"/>
      <c r="O2" s="187"/>
      <c r="P2" s="187"/>
      <c r="Q2" s="187"/>
      <c r="R2" s="187"/>
      <c r="S2" s="187"/>
      <c r="T2" s="187"/>
      <c r="U2" s="187"/>
      <c r="V2" s="187"/>
      <c r="W2" s="187"/>
    </row>
    <row r="3" spans="2:23" s="98" customFormat="1" ht="26.25" x14ac:dyDescent="0.2">
      <c r="B3" s="232" t="s">
        <v>426</v>
      </c>
      <c r="C3" s="232"/>
      <c r="D3" s="232"/>
      <c r="E3" s="232"/>
      <c r="F3" s="232"/>
      <c r="G3" s="232"/>
      <c r="H3" s="232"/>
      <c r="I3" s="232"/>
      <c r="J3" s="232"/>
      <c r="K3" s="232"/>
      <c r="L3" s="232"/>
      <c r="M3" s="232"/>
      <c r="N3" s="232"/>
      <c r="O3" s="232"/>
      <c r="P3" s="232"/>
      <c r="Q3" s="232"/>
      <c r="R3" s="232"/>
      <c r="S3" s="232"/>
      <c r="T3" s="232"/>
      <c r="U3" s="232"/>
      <c r="V3" s="232"/>
      <c r="W3" s="232"/>
    </row>
    <row r="4" spans="2:23" ht="6" hidden="1" customHeight="1" x14ac:dyDescent="0.2">
      <c r="B4" s="187"/>
      <c r="C4" s="187"/>
      <c r="D4" s="187"/>
      <c r="E4" s="187"/>
      <c r="F4" s="187"/>
      <c r="G4" s="188"/>
      <c r="H4" s="189"/>
      <c r="I4" s="187"/>
      <c r="J4" s="187"/>
      <c r="K4" s="187"/>
      <c r="L4" s="187"/>
      <c r="M4" s="187"/>
      <c r="N4" s="187"/>
      <c r="O4" s="187"/>
      <c r="P4" s="187"/>
      <c r="Q4" s="187"/>
      <c r="R4" s="187"/>
      <c r="S4" s="187"/>
      <c r="T4" s="187"/>
      <c r="U4" s="187"/>
      <c r="V4" s="187"/>
      <c r="W4" s="187"/>
    </row>
    <row r="5" spans="2:23" ht="18.75" customHeight="1" x14ac:dyDescent="0.2"/>
    <row r="6" spans="2:23" ht="15" x14ac:dyDescent="0.25">
      <c r="B6" s="233"/>
      <c r="C6" s="233"/>
      <c r="D6" s="233"/>
      <c r="E6" s="233"/>
      <c r="F6" s="233"/>
      <c r="G6" s="233"/>
      <c r="I6" s="222" t="s">
        <v>428</v>
      </c>
      <c r="J6" s="222"/>
      <c r="K6" s="222"/>
      <c r="L6" s="222"/>
      <c r="M6" s="222"/>
      <c r="N6" s="222"/>
      <c r="O6" s="222"/>
      <c r="P6" s="222"/>
      <c r="Q6" s="222"/>
      <c r="R6" s="222"/>
      <c r="S6" s="222"/>
      <c r="T6" s="222"/>
      <c r="U6" s="222"/>
      <c r="V6" s="222"/>
      <c r="W6" s="222"/>
    </row>
    <row r="7" spans="2:23" x14ac:dyDescent="0.2">
      <c r="B7" s="233"/>
      <c r="C7" s="233"/>
      <c r="D7" s="233"/>
      <c r="E7" s="233"/>
      <c r="F7" s="233"/>
      <c r="G7" s="233"/>
    </row>
    <row r="8" spans="2:23" x14ac:dyDescent="0.2">
      <c r="B8" s="233"/>
      <c r="C8" s="233"/>
      <c r="D8" s="233"/>
      <c r="E8" s="233"/>
      <c r="F8" s="233"/>
      <c r="G8" s="233"/>
    </row>
    <row r="9" spans="2:23" x14ac:dyDescent="0.2">
      <c r="B9" s="233"/>
      <c r="C9" s="233"/>
      <c r="D9" s="233"/>
      <c r="E9" s="233"/>
      <c r="F9" s="233"/>
      <c r="G9" s="233"/>
    </row>
    <row r="10" spans="2:23" x14ac:dyDescent="0.2">
      <c r="B10" s="233"/>
      <c r="C10" s="233"/>
      <c r="D10" s="233"/>
      <c r="E10" s="233"/>
      <c r="F10" s="233"/>
      <c r="G10" s="233"/>
    </row>
    <row r="11" spans="2:23" x14ac:dyDescent="0.2">
      <c r="B11" s="233"/>
      <c r="C11" s="233"/>
      <c r="D11" s="233"/>
      <c r="E11" s="233"/>
      <c r="F11" s="233"/>
      <c r="G11" s="233"/>
    </row>
    <row r="12" spans="2:23" x14ac:dyDescent="0.2">
      <c r="B12" s="233"/>
      <c r="C12" s="233"/>
      <c r="D12" s="233"/>
      <c r="E12" s="233"/>
      <c r="F12" s="233"/>
      <c r="G12" s="233"/>
    </row>
    <row r="13" spans="2:23" x14ac:dyDescent="0.2">
      <c r="B13" s="233"/>
      <c r="C13" s="233"/>
      <c r="D13" s="233"/>
      <c r="E13" s="233"/>
      <c r="F13" s="233"/>
      <c r="G13" s="233"/>
    </row>
    <row r="14" spans="2:23" x14ac:dyDescent="0.2">
      <c r="B14" s="233"/>
      <c r="C14" s="233"/>
      <c r="D14" s="233"/>
      <c r="E14" s="233"/>
      <c r="F14" s="233"/>
      <c r="G14" s="233"/>
    </row>
    <row r="15" spans="2:23" x14ac:dyDescent="0.2">
      <c r="B15" s="233"/>
      <c r="C15" s="233"/>
      <c r="D15" s="233"/>
      <c r="E15" s="233"/>
      <c r="F15" s="233"/>
      <c r="G15" s="233"/>
    </row>
    <row r="16" spans="2:23" x14ac:dyDescent="0.2">
      <c r="B16" s="233"/>
      <c r="C16" s="233"/>
      <c r="D16" s="233"/>
      <c r="E16" s="233"/>
      <c r="F16" s="233"/>
      <c r="G16" s="233"/>
    </row>
    <row r="17" spans="2:7" x14ac:dyDescent="0.2">
      <c r="B17" s="233"/>
      <c r="C17" s="233"/>
      <c r="D17" s="233"/>
      <c r="E17" s="233"/>
      <c r="F17" s="233"/>
      <c r="G17" s="233"/>
    </row>
    <row r="18" spans="2:7" x14ac:dyDescent="0.2">
      <c r="B18" s="233"/>
      <c r="C18" s="233"/>
      <c r="D18" s="233"/>
      <c r="E18" s="233"/>
      <c r="F18" s="233"/>
      <c r="G18" s="233"/>
    </row>
    <row r="19" spans="2:7" x14ac:dyDescent="0.2">
      <c r="B19" s="233"/>
      <c r="C19" s="233"/>
      <c r="D19" s="233"/>
      <c r="E19" s="233"/>
      <c r="F19" s="233"/>
      <c r="G19" s="233"/>
    </row>
    <row r="20" spans="2:7" x14ac:dyDescent="0.2">
      <c r="B20" s="233"/>
      <c r="C20" s="233"/>
      <c r="D20" s="233"/>
      <c r="E20" s="233"/>
      <c r="F20" s="233"/>
      <c r="G20" s="233"/>
    </row>
    <row r="21" spans="2:7" x14ac:dyDescent="0.2">
      <c r="B21" s="233"/>
      <c r="C21" s="233"/>
      <c r="D21" s="233"/>
      <c r="E21" s="233"/>
      <c r="F21" s="233"/>
      <c r="G21" s="233"/>
    </row>
    <row r="22" spans="2:7" x14ac:dyDescent="0.2">
      <c r="B22" s="233"/>
      <c r="C22" s="233"/>
      <c r="D22" s="233"/>
      <c r="E22" s="233"/>
      <c r="F22" s="233"/>
      <c r="G22" s="233"/>
    </row>
    <row r="23" spans="2:7" x14ac:dyDescent="0.2">
      <c r="B23" s="233"/>
      <c r="C23" s="233"/>
      <c r="D23" s="233"/>
      <c r="E23" s="233"/>
      <c r="F23" s="233"/>
      <c r="G23" s="233"/>
    </row>
    <row r="24" spans="2:7" ht="18" customHeight="1" x14ac:dyDescent="0.2">
      <c r="B24" s="233"/>
      <c r="C24" s="233"/>
      <c r="D24" s="233"/>
      <c r="E24" s="233"/>
      <c r="F24" s="233"/>
      <c r="G24" s="233"/>
    </row>
    <row r="25" spans="2:7" x14ac:dyDescent="0.2">
      <c r="B25" s="155"/>
      <c r="C25" s="155"/>
      <c r="D25" s="155"/>
      <c r="E25" s="155"/>
      <c r="F25" s="155"/>
      <c r="G25" s="155"/>
    </row>
    <row r="27" spans="2:7" ht="12" customHeight="1" x14ac:dyDescent="0.2">
      <c r="B27" s="223" t="s">
        <v>427</v>
      </c>
      <c r="C27" s="224"/>
      <c r="D27" s="224"/>
      <c r="E27" s="224"/>
      <c r="F27" s="224"/>
      <c r="G27" s="225"/>
    </row>
    <row r="28" spans="2:7" ht="12" customHeight="1" x14ac:dyDescent="0.2">
      <c r="B28" s="226"/>
      <c r="C28" s="227"/>
      <c r="D28" s="227"/>
      <c r="E28" s="227"/>
      <c r="F28" s="227"/>
      <c r="G28" s="228"/>
    </row>
    <row r="29" spans="2:7" ht="12" customHeight="1" x14ac:dyDescent="0.2">
      <c r="B29" s="226"/>
      <c r="C29" s="227"/>
      <c r="D29" s="227"/>
      <c r="E29" s="227"/>
      <c r="F29" s="227"/>
      <c r="G29" s="228"/>
    </row>
    <row r="30" spans="2:7" ht="12" customHeight="1" x14ac:dyDescent="0.2">
      <c r="B30" s="226"/>
      <c r="C30" s="227"/>
      <c r="D30" s="227"/>
      <c r="E30" s="227"/>
      <c r="F30" s="227"/>
      <c r="G30" s="228"/>
    </row>
    <row r="31" spans="2:7" ht="12" customHeight="1" x14ac:dyDescent="0.2">
      <c r="B31" s="226"/>
      <c r="C31" s="227"/>
      <c r="D31" s="227"/>
      <c r="E31" s="227"/>
      <c r="F31" s="227"/>
      <c r="G31" s="228"/>
    </row>
    <row r="32" spans="2:7" ht="12" customHeight="1" x14ac:dyDescent="0.2">
      <c r="B32" s="226"/>
      <c r="C32" s="227"/>
      <c r="D32" s="227"/>
      <c r="E32" s="227"/>
      <c r="F32" s="227"/>
      <c r="G32" s="228"/>
    </row>
    <row r="33" spans="2:8" ht="12" customHeight="1" x14ac:dyDescent="0.2">
      <c r="B33" s="226"/>
      <c r="C33" s="227"/>
      <c r="D33" s="227"/>
      <c r="E33" s="227"/>
      <c r="F33" s="227"/>
      <c r="G33" s="228"/>
    </row>
    <row r="34" spans="2:8" ht="12" customHeight="1" x14ac:dyDescent="0.2">
      <c r="B34" s="226"/>
      <c r="C34" s="227"/>
      <c r="D34" s="227"/>
      <c r="E34" s="227"/>
      <c r="F34" s="227"/>
      <c r="G34" s="228"/>
    </row>
    <row r="35" spans="2:8" ht="12" customHeight="1" x14ac:dyDescent="0.2">
      <c r="B35" s="226"/>
      <c r="C35" s="227"/>
      <c r="D35" s="227"/>
      <c r="E35" s="227"/>
      <c r="F35" s="227"/>
      <c r="G35" s="228"/>
    </row>
    <row r="36" spans="2:8" ht="12" customHeight="1" x14ac:dyDescent="0.2">
      <c r="B36" s="226"/>
      <c r="C36" s="227"/>
      <c r="D36" s="227"/>
      <c r="E36" s="227"/>
      <c r="F36" s="227"/>
      <c r="G36" s="228"/>
    </row>
    <row r="37" spans="2:8" ht="12" customHeight="1" x14ac:dyDescent="0.2">
      <c r="B37" s="226"/>
      <c r="C37" s="227"/>
      <c r="D37" s="227"/>
      <c r="E37" s="227"/>
      <c r="F37" s="227"/>
      <c r="G37" s="228"/>
    </row>
    <row r="38" spans="2:8" ht="12" customHeight="1" x14ac:dyDescent="0.2">
      <c r="B38" s="226"/>
      <c r="C38" s="227"/>
      <c r="D38" s="227"/>
      <c r="E38" s="227"/>
      <c r="F38" s="227"/>
      <c r="G38" s="228"/>
    </row>
    <row r="39" spans="2:8" ht="12" customHeight="1" x14ac:dyDescent="0.2">
      <c r="B39" s="226"/>
      <c r="C39" s="227"/>
      <c r="D39" s="227"/>
      <c r="E39" s="227"/>
      <c r="F39" s="227"/>
      <c r="G39" s="228"/>
    </row>
    <row r="40" spans="2:8" ht="12" customHeight="1" x14ac:dyDescent="0.2">
      <c r="B40" s="226"/>
      <c r="C40" s="227"/>
      <c r="D40" s="227"/>
      <c r="E40" s="227"/>
      <c r="F40" s="227"/>
      <c r="G40" s="228"/>
    </row>
    <row r="41" spans="2:8" ht="12" customHeight="1" x14ac:dyDescent="0.2">
      <c r="B41" s="226"/>
      <c r="C41" s="227"/>
      <c r="D41" s="227"/>
      <c r="E41" s="227"/>
      <c r="F41" s="227"/>
      <c r="G41" s="228"/>
    </row>
    <row r="42" spans="2:8" ht="12" customHeight="1" x14ac:dyDescent="0.2">
      <c r="B42" s="226"/>
      <c r="C42" s="227"/>
      <c r="D42" s="227"/>
      <c r="E42" s="227"/>
      <c r="F42" s="227"/>
      <c r="G42" s="228"/>
    </row>
    <row r="43" spans="2:8" ht="12" customHeight="1" x14ac:dyDescent="0.2">
      <c r="B43" s="226"/>
      <c r="C43" s="227"/>
      <c r="D43" s="227"/>
      <c r="E43" s="227"/>
      <c r="F43" s="227"/>
      <c r="G43" s="228"/>
      <c r="H43" s="154"/>
    </row>
    <row r="44" spans="2:8" ht="12" customHeight="1" x14ac:dyDescent="0.2">
      <c r="B44" s="226"/>
      <c r="C44" s="227"/>
      <c r="D44" s="227"/>
      <c r="E44" s="227"/>
      <c r="F44" s="227"/>
      <c r="G44" s="228"/>
      <c r="H44" s="154"/>
    </row>
    <row r="45" spans="2:8" ht="12" customHeight="1" x14ac:dyDescent="0.2">
      <c r="B45" s="226"/>
      <c r="C45" s="227"/>
      <c r="D45" s="227"/>
      <c r="E45" s="227"/>
      <c r="F45" s="227"/>
      <c r="G45" s="228"/>
      <c r="H45" s="154"/>
    </row>
    <row r="46" spans="2:8" ht="12" customHeight="1" x14ac:dyDescent="0.2">
      <c r="B46" s="226"/>
      <c r="C46" s="227"/>
      <c r="D46" s="227"/>
      <c r="E46" s="227"/>
      <c r="F46" s="227"/>
      <c r="G46" s="228"/>
      <c r="H46" s="154"/>
    </row>
    <row r="47" spans="2:8" ht="12" customHeight="1" x14ac:dyDescent="0.2">
      <c r="B47" s="226"/>
      <c r="C47" s="227"/>
      <c r="D47" s="227"/>
      <c r="E47" s="227"/>
      <c r="F47" s="227"/>
      <c r="G47" s="228"/>
      <c r="H47" s="154"/>
    </row>
    <row r="48" spans="2:8" ht="12" customHeight="1" x14ac:dyDescent="0.2">
      <c r="B48" s="226"/>
      <c r="C48" s="227"/>
      <c r="D48" s="227"/>
      <c r="E48" s="227"/>
      <c r="F48" s="227"/>
      <c r="G48" s="228"/>
      <c r="H48" s="154"/>
    </row>
    <row r="49" spans="2:8" ht="12" customHeight="1" x14ac:dyDescent="0.2">
      <c r="B49" s="226"/>
      <c r="C49" s="227"/>
      <c r="D49" s="227"/>
      <c r="E49" s="227"/>
      <c r="F49" s="227"/>
      <c r="G49" s="228"/>
      <c r="H49" s="154"/>
    </row>
    <row r="50" spans="2:8" ht="12" customHeight="1" x14ac:dyDescent="0.2">
      <c r="B50" s="226"/>
      <c r="C50" s="227"/>
      <c r="D50" s="227"/>
      <c r="E50" s="227"/>
      <c r="F50" s="227"/>
      <c r="G50" s="228"/>
      <c r="H50" s="154"/>
    </row>
    <row r="51" spans="2:8" ht="12" customHeight="1" x14ac:dyDescent="0.2">
      <c r="B51" s="226"/>
      <c r="C51" s="227"/>
      <c r="D51" s="227"/>
      <c r="E51" s="227"/>
      <c r="F51" s="227"/>
      <c r="G51" s="228"/>
      <c r="H51" s="154"/>
    </row>
    <row r="52" spans="2:8" ht="12" customHeight="1" x14ac:dyDescent="0.2">
      <c r="B52" s="226"/>
      <c r="C52" s="227"/>
      <c r="D52" s="227"/>
      <c r="E52" s="227"/>
      <c r="F52" s="227"/>
      <c r="G52" s="228"/>
      <c r="H52" s="154"/>
    </row>
    <row r="53" spans="2:8" ht="12" customHeight="1" x14ac:dyDescent="0.2">
      <c r="B53" s="226"/>
      <c r="C53" s="227"/>
      <c r="D53" s="227"/>
      <c r="E53" s="227"/>
      <c r="F53" s="227"/>
      <c r="G53" s="228"/>
      <c r="H53" s="154"/>
    </row>
    <row r="54" spans="2:8" ht="12" customHeight="1" x14ac:dyDescent="0.2">
      <c r="B54" s="226"/>
      <c r="C54" s="227"/>
      <c r="D54" s="227"/>
      <c r="E54" s="227"/>
      <c r="F54" s="227"/>
      <c r="G54" s="228"/>
      <c r="H54" s="154"/>
    </row>
    <row r="55" spans="2:8" ht="12" customHeight="1" x14ac:dyDescent="0.2">
      <c r="B55" s="226"/>
      <c r="C55" s="227"/>
      <c r="D55" s="227"/>
      <c r="E55" s="227"/>
      <c r="F55" s="227"/>
      <c r="G55" s="228"/>
      <c r="H55" s="154"/>
    </row>
    <row r="56" spans="2:8" ht="12" customHeight="1" x14ac:dyDescent="0.2">
      <c r="B56" s="226"/>
      <c r="C56" s="227"/>
      <c r="D56" s="227"/>
      <c r="E56" s="227"/>
      <c r="F56" s="227"/>
      <c r="G56" s="228"/>
      <c r="H56" s="154"/>
    </row>
    <row r="57" spans="2:8" ht="12" customHeight="1" x14ac:dyDescent="0.2">
      <c r="B57" s="226"/>
      <c r="C57" s="227"/>
      <c r="D57" s="227"/>
      <c r="E57" s="227"/>
      <c r="F57" s="227"/>
      <c r="G57" s="228"/>
      <c r="H57" s="154"/>
    </row>
    <row r="58" spans="2:8" ht="12" customHeight="1" x14ac:dyDescent="0.2">
      <c r="B58" s="226"/>
      <c r="C58" s="227"/>
      <c r="D58" s="227"/>
      <c r="E58" s="227"/>
      <c r="F58" s="227"/>
      <c r="G58" s="228"/>
      <c r="H58" s="154"/>
    </row>
    <row r="59" spans="2:8" ht="12" customHeight="1" x14ac:dyDescent="0.2">
      <c r="B59" s="226"/>
      <c r="C59" s="227"/>
      <c r="D59" s="227"/>
      <c r="E59" s="227"/>
      <c r="F59" s="227"/>
      <c r="G59" s="228"/>
      <c r="H59" s="154"/>
    </row>
    <row r="60" spans="2:8" ht="12" customHeight="1" x14ac:dyDescent="0.2">
      <c r="B60" s="226"/>
      <c r="C60" s="227"/>
      <c r="D60" s="227"/>
      <c r="E60" s="227"/>
      <c r="F60" s="227"/>
      <c r="G60" s="228"/>
      <c r="H60" s="154"/>
    </row>
    <row r="61" spans="2:8" ht="12" customHeight="1" x14ac:dyDescent="0.2">
      <c r="B61" s="226"/>
      <c r="C61" s="227"/>
      <c r="D61" s="227"/>
      <c r="E61" s="227"/>
      <c r="F61" s="227"/>
      <c r="G61" s="228"/>
      <c r="H61" s="154"/>
    </row>
    <row r="62" spans="2:8" ht="12" customHeight="1" x14ac:dyDescent="0.2">
      <c r="B62" s="226"/>
      <c r="C62" s="227"/>
      <c r="D62" s="227"/>
      <c r="E62" s="227"/>
      <c r="F62" s="227"/>
      <c r="G62" s="228"/>
      <c r="H62" s="154"/>
    </row>
    <row r="63" spans="2:8" ht="12" customHeight="1" x14ac:dyDescent="0.2">
      <c r="B63" s="226"/>
      <c r="C63" s="227"/>
      <c r="D63" s="227"/>
      <c r="E63" s="227"/>
      <c r="F63" s="227"/>
      <c r="G63" s="228"/>
      <c r="H63" s="154"/>
    </row>
    <row r="64" spans="2:8" ht="12" customHeight="1" x14ac:dyDescent="0.2">
      <c r="B64" s="226"/>
      <c r="C64" s="227"/>
      <c r="D64" s="227"/>
      <c r="E64" s="227"/>
      <c r="F64" s="227"/>
      <c r="G64" s="228"/>
      <c r="H64" s="154"/>
    </row>
    <row r="65" spans="2:8" ht="12" customHeight="1" x14ac:dyDescent="0.2">
      <c r="B65" s="226"/>
      <c r="C65" s="227"/>
      <c r="D65" s="227"/>
      <c r="E65" s="227"/>
      <c r="F65" s="227"/>
      <c r="G65" s="228"/>
      <c r="H65" s="154"/>
    </row>
    <row r="66" spans="2:8" ht="12" customHeight="1" x14ac:dyDescent="0.2">
      <c r="B66" s="226"/>
      <c r="C66" s="227"/>
      <c r="D66" s="227"/>
      <c r="E66" s="227"/>
      <c r="F66" s="227"/>
      <c r="G66" s="228"/>
      <c r="H66" s="154"/>
    </row>
    <row r="67" spans="2:8" x14ac:dyDescent="0.2">
      <c r="B67" s="226"/>
      <c r="C67" s="227"/>
      <c r="D67" s="227"/>
      <c r="E67" s="227"/>
      <c r="F67" s="227"/>
      <c r="G67" s="228"/>
      <c r="H67" s="154"/>
    </row>
    <row r="68" spans="2:8" x14ac:dyDescent="0.2">
      <c r="B68" s="229"/>
      <c r="C68" s="230"/>
      <c r="D68" s="230"/>
      <c r="E68" s="230"/>
      <c r="F68" s="230"/>
      <c r="G68" s="231"/>
      <c r="H68" s="154"/>
    </row>
    <row r="69" spans="2:8" x14ac:dyDescent="0.2">
      <c r="H69" s="154"/>
    </row>
    <row r="70" spans="2:8" x14ac:dyDescent="0.2">
      <c r="H70" s="154"/>
    </row>
    <row r="71" spans="2:8" x14ac:dyDescent="0.2">
      <c r="H71" s="154"/>
    </row>
    <row r="72" spans="2:8" x14ac:dyDescent="0.2">
      <c r="H72" s="154"/>
    </row>
    <row r="73" spans="2:8" x14ac:dyDescent="0.2">
      <c r="H73" s="154"/>
    </row>
    <row r="74" spans="2:8" x14ac:dyDescent="0.2">
      <c r="H74" s="154"/>
    </row>
    <row r="75" spans="2:8" x14ac:dyDescent="0.2">
      <c r="H75" s="154"/>
    </row>
    <row r="76" spans="2:8" x14ac:dyDescent="0.2">
      <c r="H76" s="154"/>
    </row>
    <row r="77" spans="2:8" x14ac:dyDescent="0.2">
      <c r="H77" s="154"/>
    </row>
    <row r="78" spans="2:8" x14ac:dyDescent="0.2">
      <c r="H78" s="154"/>
    </row>
    <row r="79" spans="2:8" x14ac:dyDescent="0.2">
      <c r="H79" s="154"/>
    </row>
    <row r="80" spans="2:8" x14ac:dyDescent="0.2">
      <c r="H80" s="154"/>
    </row>
    <row r="81" spans="8:8" x14ac:dyDescent="0.2">
      <c r="H81" s="154"/>
    </row>
    <row r="82" spans="8:8" x14ac:dyDescent="0.2">
      <c r="H82" s="154"/>
    </row>
    <row r="83" spans="8:8" x14ac:dyDescent="0.2">
      <c r="H83" s="154"/>
    </row>
    <row r="84" spans="8:8" x14ac:dyDescent="0.2">
      <c r="H84" s="154"/>
    </row>
    <row r="85" spans="8:8" x14ac:dyDescent="0.2">
      <c r="H85" s="154"/>
    </row>
    <row r="86" spans="8:8" x14ac:dyDescent="0.2">
      <c r="H86" s="154"/>
    </row>
    <row r="87" spans="8:8" x14ac:dyDescent="0.2">
      <c r="H87" s="154"/>
    </row>
    <row r="88" spans="8:8" x14ac:dyDescent="0.2">
      <c r="H88" s="154"/>
    </row>
    <row r="89" spans="8:8" x14ac:dyDescent="0.2">
      <c r="H89" s="154"/>
    </row>
    <row r="90" spans="8:8" x14ac:dyDescent="0.2">
      <c r="H90" s="154"/>
    </row>
    <row r="91" spans="8:8" x14ac:dyDescent="0.2">
      <c r="H91" s="154"/>
    </row>
    <row r="92" spans="8:8" x14ac:dyDescent="0.2">
      <c r="H92" s="154"/>
    </row>
    <row r="93" spans="8:8" x14ac:dyDescent="0.2">
      <c r="H93" s="154"/>
    </row>
    <row r="94" spans="8:8" x14ac:dyDescent="0.2">
      <c r="H94" s="154"/>
    </row>
    <row r="95" spans="8:8" x14ac:dyDescent="0.2">
      <c r="H95" s="154"/>
    </row>
    <row r="96" spans="8:8" x14ac:dyDescent="0.2">
      <c r="H96" s="154"/>
    </row>
    <row r="97" spans="8:8" x14ac:dyDescent="0.2">
      <c r="H97" s="154"/>
    </row>
    <row r="98" spans="8:8" x14ac:dyDescent="0.2">
      <c r="H98" s="154"/>
    </row>
    <row r="99" spans="8:8" x14ac:dyDescent="0.2">
      <c r="H99" s="154"/>
    </row>
    <row r="100" spans="8:8" x14ac:dyDescent="0.2">
      <c r="H100" s="154"/>
    </row>
    <row r="101" spans="8:8" x14ac:dyDescent="0.2">
      <c r="H101" s="154"/>
    </row>
    <row r="102" spans="8:8" x14ac:dyDescent="0.2">
      <c r="H102" s="154"/>
    </row>
    <row r="103" spans="8:8" x14ac:dyDescent="0.2">
      <c r="H103" s="154"/>
    </row>
    <row r="104" spans="8:8" x14ac:dyDescent="0.2">
      <c r="H104" s="154"/>
    </row>
    <row r="105" spans="8:8" x14ac:dyDescent="0.2">
      <c r="H105" s="154"/>
    </row>
    <row r="106" spans="8:8" x14ac:dyDescent="0.2">
      <c r="H106" s="154"/>
    </row>
    <row r="107" spans="8:8" x14ac:dyDescent="0.2">
      <c r="H107" s="154"/>
    </row>
    <row r="108" spans="8:8" x14ac:dyDescent="0.2">
      <c r="H108" s="154"/>
    </row>
    <row r="109" spans="8:8" x14ac:dyDescent="0.2">
      <c r="H109" s="154"/>
    </row>
    <row r="110" spans="8:8" x14ac:dyDescent="0.2">
      <c r="H110" s="154"/>
    </row>
    <row r="111" spans="8:8" x14ac:dyDescent="0.2">
      <c r="H111" s="154"/>
    </row>
    <row r="112" spans="8:8" x14ac:dyDescent="0.2">
      <c r="H112" s="154"/>
    </row>
    <row r="113" spans="8:8" x14ac:dyDescent="0.2">
      <c r="H113" s="154"/>
    </row>
    <row r="114" spans="8:8" x14ac:dyDescent="0.2">
      <c r="H114" s="154"/>
    </row>
    <row r="115" spans="8:8" x14ac:dyDescent="0.2">
      <c r="H115" s="154"/>
    </row>
    <row r="116" spans="8:8" x14ac:dyDescent="0.2">
      <c r="H116" s="154"/>
    </row>
    <row r="117" spans="8:8" x14ac:dyDescent="0.2">
      <c r="H117" s="154"/>
    </row>
    <row r="118" spans="8:8" x14ac:dyDescent="0.2">
      <c r="H118" s="154"/>
    </row>
    <row r="119" spans="8:8" x14ac:dyDescent="0.2">
      <c r="H119" s="154"/>
    </row>
    <row r="120" spans="8:8" x14ac:dyDescent="0.2">
      <c r="H120" s="154"/>
    </row>
    <row r="121" spans="8:8" x14ac:dyDescent="0.2">
      <c r="H121" s="154"/>
    </row>
    <row r="122" spans="8:8" x14ac:dyDescent="0.2">
      <c r="H122" s="154"/>
    </row>
    <row r="123" spans="8:8" x14ac:dyDescent="0.2">
      <c r="H123" s="154"/>
    </row>
    <row r="124" spans="8:8" x14ac:dyDescent="0.2">
      <c r="H124" s="154"/>
    </row>
    <row r="125" spans="8:8" x14ac:dyDescent="0.2">
      <c r="H125" s="154"/>
    </row>
    <row r="126" spans="8:8" x14ac:dyDescent="0.2">
      <c r="H126" s="154"/>
    </row>
    <row r="127" spans="8:8" x14ac:dyDescent="0.2">
      <c r="H127" s="154"/>
    </row>
    <row r="128" spans="8:8" x14ac:dyDescent="0.2">
      <c r="H128" s="154"/>
    </row>
    <row r="129" spans="8:8" x14ac:dyDescent="0.2">
      <c r="H129" s="154"/>
    </row>
    <row r="130" spans="8:8" x14ac:dyDescent="0.2">
      <c r="H130" s="154"/>
    </row>
    <row r="131" spans="8:8" x14ac:dyDescent="0.2">
      <c r="H131" s="154"/>
    </row>
    <row r="132" spans="8:8" x14ac:dyDescent="0.2">
      <c r="H132" s="154"/>
    </row>
    <row r="133" spans="8:8" x14ac:dyDescent="0.2">
      <c r="H133" s="154"/>
    </row>
    <row r="134" spans="8:8" x14ac:dyDescent="0.2">
      <c r="H134" s="154"/>
    </row>
    <row r="135" spans="8:8" x14ac:dyDescent="0.2">
      <c r="H135" s="154"/>
    </row>
    <row r="136" spans="8:8" x14ac:dyDescent="0.2">
      <c r="H136" s="154"/>
    </row>
    <row r="137" spans="8:8" x14ac:dyDescent="0.2">
      <c r="H137" s="154"/>
    </row>
    <row r="138" spans="8:8" x14ac:dyDescent="0.2">
      <c r="H138" s="154"/>
    </row>
    <row r="139" spans="8:8" x14ac:dyDescent="0.2">
      <c r="H139" s="154"/>
    </row>
    <row r="140" spans="8:8" x14ac:dyDescent="0.2">
      <c r="H140" s="154"/>
    </row>
    <row r="141" spans="8:8" x14ac:dyDescent="0.2">
      <c r="H141" s="154"/>
    </row>
    <row r="142" spans="8:8" x14ac:dyDescent="0.2">
      <c r="H142" s="154"/>
    </row>
    <row r="143" spans="8:8" x14ac:dyDescent="0.2">
      <c r="H143" s="154"/>
    </row>
    <row r="144" spans="8:8" x14ac:dyDescent="0.2">
      <c r="H144" s="154"/>
    </row>
    <row r="145" spans="8:8" x14ac:dyDescent="0.2">
      <c r="H145" s="154"/>
    </row>
    <row r="146" spans="8:8" x14ac:dyDescent="0.2">
      <c r="H146" s="154"/>
    </row>
    <row r="147" spans="8:8" x14ac:dyDescent="0.2">
      <c r="H147" s="154"/>
    </row>
    <row r="148" spans="8:8" x14ac:dyDescent="0.2">
      <c r="H148" s="154"/>
    </row>
    <row r="149" spans="8:8" x14ac:dyDescent="0.2">
      <c r="H149" s="154"/>
    </row>
    <row r="150" spans="8:8" x14ac:dyDescent="0.2">
      <c r="H150" s="154"/>
    </row>
    <row r="151" spans="8:8" x14ac:dyDescent="0.2">
      <c r="H151" s="154"/>
    </row>
    <row r="152" spans="8:8" x14ac:dyDescent="0.2">
      <c r="H152" s="154"/>
    </row>
    <row r="153" spans="8:8" x14ac:dyDescent="0.2">
      <c r="H153" s="154"/>
    </row>
    <row r="154" spans="8:8" x14ac:dyDescent="0.2">
      <c r="H154" s="154"/>
    </row>
    <row r="155" spans="8:8" x14ac:dyDescent="0.2">
      <c r="H155" s="154"/>
    </row>
    <row r="156" spans="8:8" x14ac:dyDescent="0.2">
      <c r="H156" s="154"/>
    </row>
    <row r="157" spans="8:8" x14ac:dyDescent="0.2">
      <c r="H157" s="154"/>
    </row>
    <row r="158" spans="8:8" x14ac:dyDescent="0.2">
      <c r="H158" s="154"/>
    </row>
    <row r="159" spans="8:8" x14ac:dyDescent="0.2">
      <c r="H159" s="154"/>
    </row>
    <row r="160" spans="8:8" x14ac:dyDescent="0.2">
      <c r="H160" s="154"/>
    </row>
    <row r="161" spans="8:8" x14ac:dyDescent="0.2">
      <c r="H161" s="154"/>
    </row>
    <row r="162" spans="8:8" x14ac:dyDescent="0.2">
      <c r="H162" s="154"/>
    </row>
    <row r="163" spans="8:8" x14ac:dyDescent="0.2">
      <c r="H163" s="154"/>
    </row>
    <row r="164" spans="8:8" x14ac:dyDescent="0.2">
      <c r="H164" s="154"/>
    </row>
    <row r="165" spans="8:8" x14ac:dyDescent="0.2">
      <c r="H165" s="154"/>
    </row>
    <row r="166" spans="8:8" x14ac:dyDescent="0.2">
      <c r="H166" s="154"/>
    </row>
    <row r="167" spans="8:8" x14ac:dyDescent="0.2">
      <c r="H167" s="154"/>
    </row>
    <row r="168" spans="8:8" x14ac:dyDescent="0.2">
      <c r="H168" s="154"/>
    </row>
    <row r="169" spans="8:8" x14ac:dyDescent="0.2">
      <c r="H169" s="154"/>
    </row>
    <row r="170" spans="8:8" x14ac:dyDescent="0.2">
      <c r="H170" s="154"/>
    </row>
    <row r="171" spans="8:8" x14ac:dyDescent="0.2">
      <c r="H171" s="154"/>
    </row>
    <row r="172" spans="8:8" x14ac:dyDescent="0.2">
      <c r="H172" s="154"/>
    </row>
    <row r="173" spans="8:8" x14ac:dyDescent="0.2">
      <c r="H173" s="154"/>
    </row>
    <row r="174" spans="8:8" x14ac:dyDescent="0.2">
      <c r="H174" s="154"/>
    </row>
    <row r="175" spans="8:8" x14ac:dyDescent="0.2">
      <c r="H175" s="154"/>
    </row>
    <row r="176" spans="8:8" x14ac:dyDescent="0.2">
      <c r="H176" s="154"/>
    </row>
    <row r="177" spans="8:8" x14ac:dyDescent="0.2">
      <c r="H177" s="154"/>
    </row>
    <row r="178" spans="8:8" x14ac:dyDescent="0.2">
      <c r="H178" s="154"/>
    </row>
    <row r="179" spans="8:8" x14ac:dyDescent="0.2">
      <c r="H179" s="154"/>
    </row>
    <row r="180" spans="8:8" x14ac:dyDescent="0.2">
      <c r="H180" s="154"/>
    </row>
    <row r="181" spans="8:8" x14ac:dyDescent="0.2">
      <c r="H181" s="154"/>
    </row>
    <row r="182" spans="8:8" x14ac:dyDescent="0.2">
      <c r="H182" s="154"/>
    </row>
    <row r="183" spans="8:8" x14ac:dyDescent="0.2">
      <c r="H183" s="154"/>
    </row>
    <row r="184" spans="8:8" x14ac:dyDescent="0.2">
      <c r="H184" s="154"/>
    </row>
    <row r="185" spans="8:8" x14ac:dyDescent="0.2">
      <c r="H185" s="154"/>
    </row>
    <row r="186" spans="8:8" x14ac:dyDescent="0.2">
      <c r="H186" s="154"/>
    </row>
    <row r="187" spans="8:8" x14ac:dyDescent="0.2">
      <c r="H187" s="154"/>
    </row>
    <row r="188" spans="8:8" x14ac:dyDescent="0.2">
      <c r="H188" s="154"/>
    </row>
    <row r="189" spans="8:8" x14ac:dyDescent="0.2">
      <c r="H189" s="154"/>
    </row>
    <row r="190" spans="8:8" x14ac:dyDescent="0.2">
      <c r="H190" s="154"/>
    </row>
    <row r="191" spans="8:8" x14ac:dyDescent="0.2">
      <c r="H191" s="154"/>
    </row>
    <row r="192" spans="8:8" x14ac:dyDescent="0.2">
      <c r="H192" s="154"/>
    </row>
    <row r="193" spans="8:8" x14ac:dyDescent="0.2">
      <c r="H193" s="154"/>
    </row>
    <row r="194" spans="8:8" x14ac:dyDescent="0.2">
      <c r="H194" s="154"/>
    </row>
    <row r="195" spans="8:8" x14ac:dyDescent="0.2">
      <c r="H195" s="154"/>
    </row>
    <row r="196" spans="8:8" x14ac:dyDescent="0.2">
      <c r="H196" s="154"/>
    </row>
    <row r="197" spans="8:8" x14ac:dyDescent="0.2">
      <c r="H197" s="154"/>
    </row>
    <row r="198" spans="8:8" x14ac:dyDescent="0.2">
      <c r="H198" s="154"/>
    </row>
    <row r="199" spans="8:8" x14ac:dyDescent="0.2">
      <c r="H199" s="154"/>
    </row>
  </sheetData>
  <sheetProtection algorithmName="SHA-512" hashValue="8Titnq+FqRplE2wqJCjfoYrNGXerHkbXBwauLA083KU3ytRgU1j4ViM47tR6bhJzc/0m0HDu1q481OhEDP1GGw==" saltValue="ILu2+sq9uoP4OJpSLc96nw==" spinCount="100000" sheet="1" objects="1" scenarios="1" selectLockedCells="1" selectUnlockedCells="1"/>
  <mergeCells count="4">
    <mergeCell ref="I6:W6"/>
    <mergeCell ref="B27:G68"/>
    <mergeCell ref="B3:W3"/>
    <mergeCell ref="B6:G24"/>
  </mergeCells>
  <pageMargins left="0.7" right="0.7" top="0.75" bottom="0.75" header="0.3" footer="0.3"/>
  <drawing r:id="rId1"/>
  <extLst>
    <ext xmlns:x14="http://schemas.microsoft.com/office/spreadsheetml/2009/9/main" uri="{A8765BA9-456A-4dab-B4F3-ACF838C121DE}">
      <x14:slicerList>
        <x14:slicer r:id="rId2"/>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0B60C789-5C79-4549-A953-5D8A0D61A390}">
  <ds:schemaRefs/>
</ds:datastoreItem>
</file>

<file path=customXml/itemProps2.xml><?xml version="1.0" encoding="utf-8"?>
<ds:datastoreItem xmlns:ds="http://schemas.openxmlformats.org/officeDocument/2006/customXml" ds:itemID="{EA28E466-59B8-407E-A559-D609A9811CEE}">
  <ds:schemaRefs/>
</ds:datastoreItem>
</file>

<file path=customXml/itemProps3.xml><?xml version="1.0" encoding="utf-8"?>
<ds:datastoreItem xmlns:ds="http://schemas.openxmlformats.org/officeDocument/2006/customXml" ds:itemID="{A2B0E053-6DC8-4A39-97A4-E5EE8898B3E1}">
  <ds:schemaRefs>
    <ds:schemaRef ds:uri="http://schemas.microsoft.com/DataMashup"/>
  </ds:schemaRefs>
</ds:datastoreItem>
</file>

<file path=customXml/itemProps4.xml><?xml version="1.0" encoding="utf-8"?>
<ds:datastoreItem xmlns:ds="http://schemas.openxmlformats.org/officeDocument/2006/customXml" ds:itemID="{6D65E5DC-B2D7-48F2-9B41-37E78F4ED4DC}">
  <ds:schemaRefs/>
</ds:datastoreItem>
</file>

<file path=customXml/itemProps5.xml><?xml version="1.0" encoding="utf-8"?>
<ds:datastoreItem xmlns:ds="http://schemas.openxmlformats.org/officeDocument/2006/customXml" ds:itemID="{62414969-967B-4C2A-A4DA-07A3EF493B50}">
  <ds:schemaRefs/>
</ds:datastoreItem>
</file>

<file path=customXml/itemProps6.xml><?xml version="1.0" encoding="utf-8"?>
<ds:datastoreItem xmlns:ds="http://schemas.openxmlformats.org/officeDocument/2006/customXml" ds:itemID="{39493B17-778D-457D-92A8-BA68A158B841}">
  <ds:schemaRefs/>
</ds:datastoreItem>
</file>

<file path=customXml/itemProps7.xml><?xml version="1.0" encoding="utf-8"?>
<ds:datastoreItem xmlns:ds="http://schemas.openxmlformats.org/officeDocument/2006/customXml" ds:itemID="{DD4E0149-AEE5-4DC4-9B17-8084B0A82FEA}">
  <ds:schemaRefs/>
</ds:datastoreItem>
</file>

<file path=customXml/itemProps8.xml><?xml version="1.0" encoding="utf-8"?>
<ds:datastoreItem xmlns:ds="http://schemas.openxmlformats.org/officeDocument/2006/customXml" ds:itemID="{8F60A2F6-64D8-4362-A78F-468819C9DD7C}">
  <ds:schemaRefs/>
</ds:datastoreItem>
</file>

<file path=customXml/itemProps9.xml><?xml version="1.0" encoding="utf-8"?>
<ds:datastoreItem xmlns:ds="http://schemas.openxmlformats.org/officeDocument/2006/customXml" ds:itemID="{93F2846F-A7B9-4AFD-BAEC-0217B0E54CE2}">
  <ds:schemaRefs/>
</ds:datastoreItem>
</file>

<file path=customXml/itemProps10.xml><?xml version="1.0" encoding="utf-8"?>
<ds:datastoreItem xmlns:ds="http://schemas.openxmlformats.org/officeDocument/2006/customXml" ds:itemID="{894F242E-3B59-48C7-8535-A8206E31F07D}">
  <ds:schemaRefs/>
</ds:datastoreItem>
</file>

<file path=customXml/itemProps11.xml><?xml version="1.0" encoding="utf-8"?>
<ds:datastoreItem xmlns:ds="http://schemas.openxmlformats.org/officeDocument/2006/customXml" ds:itemID="{EF014398-0FD2-4B6B-AD01-7142E33F5F70}">
  <ds:schemaRefs/>
</ds:datastoreItem>
</file>

<file path=customXml/itemProps12.xml><?xml version="1.0" encoding="utf-8"?>
<ds:datastoreItem xmlns:ds="http://schemas.openxmlformats.org/officeDocument/2006/customXml" ds:itemID="{30056DEC-C1E8-4DD1-99D9-38C904EC280F}">
  <ds:schemaRefs/>
</ds:datastoreItem>
</file>

<file path=customXml/itemProps13.xml><?xml version="1.0" encoding="utf-8"?>
<ds:datastoreItem xmlns:ds="http://schemas.openxmlformats.org/officeDocument/2006/customXml" ds:itemID="{A87DA9A8-D3EE-4BBD-A984-1C09051687E8}">
  <ds:schemaRefs/>
</ds:datastoreItem>
</file>

<file path=customXml/itemProps14.xml><?xml version="1.0" encoding="utf-8"?>
<ds:datastoreItem xmlns:ds="http://schemas.openxmlformats.org/officeDocument/2006/customXml" ds:itemID="{38AC6BD6-8715-4886-B01B-1C2E8354F280}">
  <ds:schemaRefs/>
</ds:datastoreItem>
</file>

<file path=customXml/itemProps15.xml><?xml version="1.0" encoding="utf-8"?>
<ds:datastoreItem xmlns:ds="http://schemas.openxmlformats.org/officeDocument/2006/customXml" ds:itemID="{0068A77B-EB8E-4E7A-AEEB-047251362F9F}">
  <ds:schemaRefs/>
</ds:datastoreItem>
</file>

<file path=customXml/itemProps16.xml><?xml version="1.0" encoding="utf-8"?>
<ds:datastoreItem xmlns:ds="http://schemas.openxmlformats.org/officeDocument/2006/customXml" ds:itemID="{486A4F9D-5F2E-4E90-8116-DD85EC35EB7B}">
  <ds:schemaRefs/>
</ds:datastoreItem>
</file>

<file path=customXml/itemProps17.xml><?xml version="1.0" encoding="utf-8"?>
<ds:datastoreItem xmlns:ds="http://schemas.openxmlformats.org/officeDocument/2006/customXml" ds:itemID="{9E13548B-32EE-4724-B5DC-878F9E0ABE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Employees and Wages</vt:lpstr>
      <vt:lpstr>Non-Inv Asset Purchases</vt:lpstr>
      <vt:lpstr>Indirect and Operating Expenses</vt:lpstr>
      <vt:lpstr>Inventory List</vt:lpstr>
      <vt:lpstr>Current Inventory (End of Q1)</vt:lpstr>
      <vt:lpstr>InvbyCategoriesPT</vt:lpstr>
      <vt:lpstr>Q1EndInv PT</vt:lpstr>
      <vt:lpstr>Inventory Purchases</vt:lpstr>
      <vt:lpstr>Inv Purch by Mth</vt:lpstr>
      <vt:lpstr>Sheet15</vt:lpstr>
      <vt:lpstr>Sales</vt:lpstr>
      <vt:lpstr>Total Sales by Mth</vt:lpstr>
      <vt:lpstr>Sales KPIs</vt:lpstr>
      <vt:lpstr>Profit Budget Table</vt:lpstr>
      <vt:lpstr>Sheet12</vt:lpstr>
      <vt:lpstr>Profit Actuals Table</vt:lpstr>
      <vt:lpstr>INTRODUCTION</vt:lpstr>
      <vt:lpstr>BUDGET PERFORMANCE</vt:lpstr>
      <vt:lpstr>2021 Q1 SALES RECAP</vt:lpstr>
      <vt:lpstr>2021 Q1 ENDING INVENTORY REVIEW</vt:lpstr>
      <vt:lpstr>InvPurchTable</vt:lpstr>
      <vt:lpstr>ItemUPC</vt:lpstr>
      <vt:lpstr>Q1EndInv</vt:lpstr>
      <vt:lpstr>Q1EndInvPT</vt:lpstr>
      <vt:lpstr>SalesTable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Carlene Hatcher</dc:creator>
  <cp:lastModifiedBy>Carlene Hatcher</cp:lastModifiedBy>
  <dcterms:created xsi:type="dcterms:W3CDTF">2023-05-10T00:17:44Z</dcterms:created>
  <dcterms:modified xsi:type="dcterms:W3CDTF">2023-05-11T19:34:59Z</dcterms:modified>
</cp:coreProperties>
</file>